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rost\Velaverkfraedi\Vor - 2023\Tarnarsson.github.io\"/>
    </mc:Choice>
  </mc:AlternateContent>
  <xr:revisionPtr revIDLastSave="0" documentId="13_ncr:1_{A6646E1F-55E9-4DC4-8F88-B012EC02DC75}" xr6:coauthVersionLast="47" xr6:coauthVersionMax="47" xr10:uidLastSave="{00000000-0000-0000-0000-000000000000}"/>
  <bookViews>
    <workbookView xWindow="-108" yWindow="-108" windowWidth="23256" windowHeight="12456" activeTab="5" xr2:uid="{EAE0F9EB-8D44-40A2-9266-C0679A3D4569}"/>
  </bookViews>
  <sheets>
    <sheet name="Hönnunarforsendur" sheetId="1" r:id="rId1"/>
    <sheet name="Myndir" sheetId="5" r:id="rId2"/>
    <sheet name="Verkefnaskipulag" sheetId="2" r:id="rId3"/>
    <sheet name="Stærð og þyngd" sheetId="6" r:id="rId4"/>
    <sheet name="Skel (bátur)" sheetId="3" r:id="rId5"/>
    <sheet name="Vinnuskjal - Frosti" sheetId="7" r:id="rId6"/>
    <sheet name="Vatnsflæðis test" sheetId="4" r:id="rId7"/>
  </sheets>
  <definedNames>
    <definedName name="solver_eng" localSheetId="4" hidden="1">1</definedName>
    <definedName name="solver_eng" localSheetId="5" hidden="1">1</definedName>
    <definedName name="solver_neg" localSheetId="4" hidden="1">1</definedName>
    <definedName name="solver_neg" localSheetId="5" hidden="1">1</definedName>
    <definedName name="solver_num" localSheetId="4" hidden="1">0</definedName>
    <definedName name="solver_num" localSheetId="5" hidden="1">0</definedName>
    <definedName name="solver_opt" localSheetId="4" hidden="1">'Skel (bátur)'!#REF!</definedName>
    <definedName name="solver_opt" localSheetId="5" hidden="1">'Vinnuskjal - Frosti'!$H$19</definedName>
    <definedName name="solver_typ" localSheetId="4" hidden="1">1</definedName>
    <definedName name="solver_typ" localSheetId="5" hidden="1">1</definedName>
    <definedName name="solver_val" localSheetId="4" hidden="1">0</definedName>
    <definedName name="solver_val" localSheetId="5" hidden="1">0</definedName>
    <definedName name="solver_ver" localSheetId="4" hidden="1">3</definedName>
    <definedName name="solver_ver" localSheetId="5" hidden="1">3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4" i="6" l="1"/>
  <c r="C14" i="6" s="1"/>
  <c r="D40" i="7"/>
  <c r="J32" i="7"/>
  <c r="F19" i="7"/>
  <c r="H19" i="7" s="1"/>
  <c r="F18" i="7"/>
  <c r="H18" i="7" s="1"/>
  <c r="B7" i="6"/>
  <c r="F6" i="6"/>
  <c r="B6" i="6" s="1"/>
  <c r="D5" i="6"/>
  <c r="B5" i="6" s="1"/>
  <c r="B4" i="6"/>
  <c r="E15" i="4"/>
  <c r="E21" i="4"/>
  <c r="E19" i="4"/>
  <c r="E17" i="4"/>
  <c r="E14" i="4"/>
  <c r="E12" i="4"/>
  <c r="E10" i="4"/>
  <c r="E8" i="4"/>
  <c r="E3" i="4"/>
  <c r="E5" i="4"/>
  <c r="E7" i="4"/>
  <c r="B2" i="2"/>
  <c r="A2" i="2" s="1"/>
  <c r="F24" i="1"/>
</calcChain>
</file>

<file path=xl/sharedStrings.xml><?xml version="1.0" encoding="utf-8"?>
<sst xmlns="http://schemas.openxmlformats.org/spreadsheetml/2006/main" count="342" uniqueCount="300">
  <si>
    <t>Leikfanga bátur með mótor</t>
  </si>
  <si>
    <t>Meðlimir:</t>
  </si>
  <si>
    <t>Arnór, Þorgeir og Frosti</t>
  </si>
  <si>
    <t>Almennar hönnunarforsendur</t>
  </si>
  <si>
    <t>nr.</t>
  </si>
  <si>
    <t>dags. Forsendu</t>
  </si>
  <si>
    <t>Lýsing</t>
  </si>
  <si>
    <t>Gildi</t>
  </si>
  <si>
    <t>eining</t>
  </si>
  <si>
    <t>nánary lýsing</t>
  </si>
  <si>
    <t>22.03.2023</t>
  </si>
  <si>
    <t>Drægni</t>
  </si>
  <si>
    <t>m</t>
  </si>
  <si>
    <t>???</t>
  </si>
  <si>
    <t>Vatnsheld skel</t>
  </si>
  <si>
    <t>Þétting fyrir öxul (skrúfa)</t>
  </si>
  <si>
    <t>Rúmmál bátar (Kassi)</t>
  </si>
  <si>
    <t>m^3</t>
  </si>
  <si>
    <t>Hæð</t>
  </si>
  <si>
    <t>mm</t>
  </si>
  <si>
    <t>Lengd</t>
  </si>
  <si>
    <t>Breidd</t>
  </si>
  <si>
    <t>Stöðugleiki</t>
  </si>
  <si>
    <t>Má ekki velta um koll (Straumfræði)</t>
  </si>
  <si>
    <t>Þyngd</t>
  </si>
  <si>
    <t>Skel</t>
  </si>
  <si>
    <t>Mótor</t>
  </si>
  <si>
    <t>Jet pump</t>
  </si>
  <si>
    <t>Priority 1:</t>
  </si>
  <si>
    <t>Priority 2:</t>
  </si>
  <si>
    <t>Priority 3:</t>
  </si>
  <si>
    <t>Bátur prufaður á vatni (15. apr)</t>
  </si>
  <si>
    <t>Fjarlægðartest á fjarstýringu (29. mars)</t>
  </si>
  <si>
    <t>skilrúm</t>
  </si>
  <si>
    <t>Skel (bátur)</t>
  </si>
  <si>
    <t>Hönnunarforsendur:</t>
  </si>
  <si>
    <t>Stærðarmælingar á stýriseiningum (29.mars)</t>
  </si>
  <si>
    <t>Prenta út jet thruster (29. mars)</t>
  </si>
  <si>
    <t>það myndaðist viðnám milli öxuls og endans þannig að skrúfan bráðnaði aðeins við endastykkið.</t>
  </si>
  <si>
    <t>Skilja eftir rauf fyrir O hring í endastykki</t>
  </si>
  <si>
    <t>skilja eftir gat fyrir O hring í endastykki</t>
  </si>
  <si>
    <t>ísboxbátur</t>
  </si>
  <si>
    <t>axle connectors</t>
  </si>
  <si>
    <t>Test 1</t>
  </si>
  <si>
    <t>Meðalflæði:</t>
  </si>
  <si>
    <t>upphafstími (s)</t>
  </si>
  <si>
    <t>lítrar (l)</t>
  </si>
  <si>
    <t>lítrar á sek: (l/s)</t>
  </si>
  <si>
    <t>Test 2</t>
  </si>
  <si>
    <t>Test 3</t>
  </si>
  <si>
    <t>Vigtun á einingum ()</t>
  </si>
  <si>
    <t>Önnur skrúfa , fullt batterý</t>
  </si>
  <si>
    <t>léleg skrúfa í  kassabát. Batterý aðeins notað.</t>
  </si>
  <si>
    <t>Plastboxbátur (smíðaður) (3. apr)</t>
  </si>
  <si>
    <t>Plastboxbátur (prófaður) (4. apr)</t>
  </si>
  <si>
    <t>Vaxkubbur</t>
  </si>
  <si>
    <t>Jet</t>
  </si>
  <si>
    <t>11. apríl</t>
  </si>
  <si>
    <t>150 x 70 x 40 mm</t>
  </si>
  <si>
    <t>151 x 65 x 76 x 23</t>
  </si>
  <si>
    <t>lengd x hæð x breidd x filllet radíus</t>
  </si>
  <si>
    <t>l x h x b x r</t>
  </si>
  <si>
    <t>Traxxs</t>
  </si>
  <si>
    <t>lengd 
(mm)</t>
  </si>
  <si>
    <t>breidd 
(mm)</t>
  </si>
  <si>
    <t>hæð 
(mm)</t>
  </si>
  <si>
    <t>Rúmmál 
(m^3)</t>
  </si>
  <si>
    <t>linkur</t>
  </si>
  <si>
    <t>kg/m^3</t>
  </si>
  <si>
    <t>Heiti</t>
  </si>
  <si>
    <t>kg</t>
  </si>
  <si>
    <t>þyngd
(kg)</t>
  </si>
  <si>
    <t>Kennslu myndband um það hvernig á að reikna vatnsrúmmál?</t>
  </si>
  <si>
    <t xml:space="preserve">https://www.youtube.com/watch?v=7yWWLiMmmHQ&amp;t=40s </t>
  </si>
  <si>
    <t>Mynd 1: hæð vatnsyfirborðs m.v. Jet bát</t>
  </si>
  <si>
    <t>Jet assembly</t>
  </si>
  <si>
    <t>lýsing</t>
  </si>
  <si>
    <t xml:space="preserve">stærð </t>
  </si>
  <si>
    <t xml:space="preserve">https://traxxas.com/products/models/marine/blast?t=specs </t>
  </si>
  <si>
    <t xml:space="preserve">https://www.youtube.com/watch?v=bblTC06T87Q&amp;t=21s </t>
  </si>
  <si>
    <t>Design a RC boat</t>
  </si>
  <si>
    <t>https://www.shopbottools.com/products/alpha</t>
  </si>
  <si>
    <t>Speed</t>
  </si>
  <si>
    <t>Toolpath</t>
  </si>
  <si>
    <t>Roughing</t>
  </si>
  <si>
    <t>Finishing</t>
  </si>
  <si>
    <t>Atriði sem þurfa að koma fram</t>
  </si>
  <si>
    <t>Youtube kennsla um hönnun báts</t>
  </si>
  <si>
    <t>mín</t>
  </si>
  <si>
    <t>V</t>
  </si>
  <si>
    <t>rho</t>
  </si>
  <si>
    <t>g</t>
  </si>
  <si>
    <t>density of water</t>
  </si>
  <si>
    <t>gravity</t>
  </si>
  <si>
    <t>stærð</t>
  </si>
  <si>
    <t>m/s^2</t>
  </si>
  <si>
    <t>mass</t>
  </si>
  <si>
    <t>Volume</t>
  </si>
  <si>
    <t>shave factor</t>
  </si>
  <si>
    <t>%</t>
  </si>
  <si>
    <t>Archimedes princible, calculating volume of hull
m*g = V*rho*g
=&gt; V = m/rho</t>
  </si>
  <si>
    <t>Volume of box</t>
  </si>
  <si>
    <t>V_box</t>
  </si>
  <si>
    <t>Tímavinna frá 15. apríl</t>
  </si>
  <si>
    <t xml:space="preserve">https://bjorgeva.github.io/website_project/project6.html </t>
  </si>
  <si>
    <t>Verkefni fyrrum nemenda</t>
  </si>
  <si>
    <t>skammstöfun</t>
  </si>
  <si>
    <t>Type of mill</t>
  </si>
  <si>
    <t>chip load</t>
  </si>
  <si>
    <t>Feed Rate</t>
  </si>
  <si>
    <t>cut depth</t>
  </si>
  <si>
    <t>stepover</t>
  </si>
  <si>
    <t>Smur efni</t>
  </si>
  <si>
    <t>Svarfefni / slípun</t>
  </si>
  <si>
    <t>festingar</t>
  </si>
  <si>
    <t>Toolpaths</t>
  </si>
  <si>
    <t>kerf</t>
  </si>
  <si>
    <t>conventional vs. climb</t>
  </si>
  <si>
    <t>rough vs. finished</t>
  </si>
  <si>
    <t>ramping</t>
  </si>
  <si>
    <t>adaptive clearing</t>
  </si>
  <si>
    <t>Trochoidal</t>
  </si>
  <si>
    <t>Hlekkur</t>
  </si>
  <si>
    <t>Ásar</t>
  </si>
  <si>
    <t>2D - 5D</t>
  </si>
  <si>
    <t>clearance</t>
  </si>
  <si>
    <t>T-bone / Dog bone</t>
  </si>
  <si>
    <t>tabs</t>
  </si>
  <si>
    <t>Air cutting</t>
  </si>
  <si>
    <t>Öryggi</t>
  </si>
  <si>
    <t>Format</t>
  </si>
  <si>
    <t>Flatt end</t>
  </si>
  <si>
    <t xml:space="preserve">Hugbúnaður </t>
  </si>
  <si>
    <t>Fusion 360</t>
  </si>
  <si>
    <t>https://screencast.autodesk.com/Embed/Timeline/ceebb817-e021-4c53-88a0-7697c9044f4e</t>
  </si>
  <si>
    <t>Fræsing specs</t>
  </si>
  <si>
    <t xml:space="preserve">Flutes </t>
  </si>
  <si>
    <t>1 - 2 flautur??</t>
  </si>
  <si>
    <t>Shopbot Fræsir specs</t>
  </si>
  <si>
    <t>óvissa</t>
  </si>
  <si>
    <t>mótagerð með fræsingu</t>
  </si>
  <si>
    <t>parametrísk teikning</t>
  </si>
  <si>
    <t>eðlismassi báts</t>
  </si>
  <si>
    <t>hæð, breidd og lengd</t>
  </si>
  <si>
    <t>MSDS (safety)</t>
  </si>
  <si>
    <t>Toolpaths (16. apríl)</t>
  </si>
  <si>
    <t>Mynd: ShopBot PRSalpha</t>
  </si>
  <si>
    <t>youtube (að hanna mót)+ útreikningar (15. apríl) 8 mín inn í kennslu</t>
  </si>
  <si>
    <t>youtube að undirbúa toolpath pt. 1 + specs</t>
  </si>
  <si>
    <t>Gagnlegir hlekkir</t>
  </si>
  <si>
    <t>Núllpunkturinn í vinstra horni? (1:00)</t>
  </si>
  <si>
    <t>Partar sem standa út fyrir módel (1:10)</t>
  </si>
  <si>
    <t>Mótagerð 4 (myndband) - Toolpaths</t>
  </si>
  <si>
    <t>Hvaða fræsibor þarf? (3:30)</t>
  </si>
  <si>
    <t>https://www.youtube.com/watch?v=BOo8gxp3K3w&amp;t=2s&amp;ab_channel=EastCoastFibreglass</t>
  </si>
  <si>
    <t>Making A Fiberglass Mould</t>
  </si>
  <si>
    <t>kl. 12 - 13</t>
  </si>
  <si>
    <t>Glass fiber mould myndband</t>
  </si>
  <si>
    <t>(3:00 - vantar mill size)</t>
  </si>
  <si>
    <t>Inngangur</t>
  </si>
  <si>
    <t>Hvað á að hanna?</t>
  </si>
  <si>
    <t>spurning</t>
  </si>
  <si>
    <t>svar</t>
  </si>
  <si>
    <t>bát</t>
  </si>
  <si>
    <t xml:space="preserve">vax eða </t>
  </si>
  <si>
    <t>Úr hvaða efni ver?</t>
  </si>
  <si>
    <t>Rannsóknarspurningar?</t>
  </si>
  <si>
    <t>Hvernig er best að fræsa mótið út?</t>
  </si>
  <si>
    <t>Hvernig er hægt að gera smíðateikningu þ.a. bátur fljóti?</t>
  </si>
  <si>
    <t xml:space="preserve">Hvernig er einfaldast að fræsa mótið út? </t>
  </si>
  <si>
    <t>a. Þ.a. það taki stuttan tíma</t>
  </si>
  <si>
    <t>b. þ.a. gæðin eru ásættanleg</t>
  </si>
  <si>
    <t>a. Þ.a. auðvelt verði að búa til glass fiber skelina?</t>
  </si>
  <si>
    <t>b. Þ.a. áferðin verði slétt?</t>
  </si>
  <si>
    <t>smíðateikning</t>
  </si>
  <si>
    <t>Fræsing</t>
  </si>
  <si>
    <t>Hvernig verður öryggi tryggt?</t>
  </si>
  <si>
    <t>stutt svar</t>
  </si>
  <si>
    <t>hálfur sívalningur + hálfur hringur</t>
  </si>
  <si>
    <t>Létta heildarþyngd bátsins</t>
  </si>
  <si>
    <t>Shopbot</t>
  </si>
  <si>
    <t>Hvaða fræsivél verður notuð? (öryggi, fjöldi ása, hraði, software)</t>
  </si>
  <si>
    <t>fiber mould</t>
  </si>
  <si>
    <t>Hvaða efni verður valið?</t>
  </si>
  <si>
    <t>fiber glass eða koltrefjar</t>
  </si>
  <si>
    <t>Hönnun (teikning)</t>
  </si>
  <si>
    <t>Hvernig verður efnið nægilega smooth fyrir trefjarnar?</t>
  </si>
  <si>
    <t>kl. 13 - 15</t>
  </si>
  <si>
    <t>MDF kubbar fyrir fræsingu</t>
  </si>
  <si>
    <t>Hvernig er hægt að gera smíðateikningu þ.a. bátur geti siglt með mótor?</t>
  </si>
  <si>
    <t>hálfur sívalningur + fjórðungs hringur</t>
  </si>
  <si>
    <t>Fræsing (Mótegerð nr. 4 + glærur frá Hafliða)</t>
  </si>
  <si>
    <t>Eðlismassi kassa báts
(kg/m^3)</t>
  </si>
  <si>
    <t>specs fyrir polyurethane kubb</t>
  </si>
  <si>
    <t xml:space="preserve">https://support.bantamtools.com/hc/en-us/articles/115001671814 </t>
  </si>
  <si>
    <t xml:space="preserve">https://www.easycomposites.eu/pu-high-density-model-board </t>
  </si>
  <si>
    <t>pu600 (HDPU board)</t>
  </si>
  <si>
    <t>Bitar specs (sjá mynd af 4 fræsiborum)</t>
  </si>
  <si>
    <t>tegund</t>
  </si>
  <si>
    <t>dýpt</t>
  </si>
  <si>
    <t>þvermál</t>
  </si>
  <si>
    <t>fillet</t>
  </si>
  <si>
    <t>??</t>
  </si>
  <si>
    <t>Round Nose Upcut spiral Bit</t>
  </si>
  <si>
    <t>Solid carbide upcut spiral bit</t>
  </si>
  <si>
    <t>Solid Carbide Upcut Spiral Bit</t>
  </si>
  <si>
    <t>b)</t>
  </si>
  <si>
    <t>c)</t>
  </si>
  <si>
    <t>d)</t>
  </si>
  <si>
    <t>a)</t>
  </si>
  <si>
    <t>https://www.youtube.com/watch?v=O1p7Sn1eMmE</t>
  </si>
  <si>
    <t>assembly in fusion 360</t>
  </si>
  <si>
    <t>Fræsir (Shop bot)</t>
  </si>
  <si>
    <t>ABS not recomended</t>
  </si>
  <si>
    <t>pússa plús super glue or epoxy</t>
  </si>
  <si>
    <t>Verkfæri</t>
  </si>
  <si>
    <t>scales</t>
  </si>
  <si>
    <t>cutter</t>
  </si>
  <si>
    <t>laminating brush</t>
  </si>
  <si>
    <t>reinforcement</t>
  </si>
  <si>
    <t>peel ply</t>
  </si>
  <si>
    <t>trim excess weight</t>
  </si>
  <si>
    <t>Extra attention in the corners</t>
  </si>
  <si>
    <t>flash release tape to fill voids with resin</t>
  </si>
  <si>
    <t>cut of with handheld machingin spinning tool + sandpaper</t>
  </si>
  <si>
    <t>gloss finnish XER resin do not overload the surrface</t>
  </si>
  <si>
    <t>3 hours</t>
  </si>
  <si>
    <t>proffesional finish</t>
  </si>
  <si>
    <t>permablock + sandpaper + poloshing compound</t>
  </si>
  <si>
    <t>Leggja trefjarnar varlega í + not bursta og ýta rólega 
í hornin No pressure because the fibers get distorted</t>
  </si>
  <si>
    <t>Epoxy laminating resin + hardener</t>
  </si>
  <si>
    <r>
      <t xml:space="preserve">release agent </t>
    </r>
    <r>
      <rPr>
        <b/>
        <sz val="11"/>
        <color theme="1"/>
        <rFont val="Calibri"/>
        <family val="2"/>
        <scheme val="minor"/>
      </rPr>
      <t>PVA</t>
    </r>
    <r>
      <rPr>
        <sz val="11"/>
        <color theme="1"/>
        <rFont val="Calibri"/>
        <family val="2"/>
        <scheme val="minor"/>
      </rPr>
      <t xml:space="preserve"> not the same as PVA glue + layer lines + 5° draft angle + better for 3d molds or not fully smooth molds</t>
    </r>
  </si>
  <si>
    <r>
      <t xml:space="preserve">open wet layup + </t>
    </r>
    <r>
      <rPr>
        <b/>
        <sz val="11"/>
        <color theme="1"/>
        <rFont val="Calibri"/>
        <family val="2"/>
        <scheme val="minor"/>
      </rPr>
      <t xml:space="preserve">EL2 </t>
    </r>
    <r>
      <rPr>
        <sz val="11"/>
        <color theme="1"/>
        <rFont val="Calibri"/>
        <family val="2"/>
        <scheme val="minor"/>
      </rPr>
      <t>laminating (sama og hafliði)</t>
    </r>
  </si>
  <si>
    <r>
      <t xml:space="preserve">peel ply </t>
    </r>
    <r>
      <rPr>
        <sz val="11"/>
        <color theme="1"/>
        <rFont val="Calibri"/>
        <family val="2"/>
        <scheme val="minor"/>
      </rPr>
      <t>(for neet, clean finnish)</t>
    </r>
  </si>
  <si>
    <r>
      <t xml:space="preserve">Vacumeing = </t>
    </r>
    <r>
      <rPr>
        <b/>
        <sz val="11"/>
        <color theme="1"/>
        <rFont val="Calibri"/>
        <family val="2"/>
        <scheme val="minor"/>
      </rPr>
      <t xml:space="preserve">add breather layer </t>
    </r>
    <r>
      <rPr>
        <sz val="11"/>
        <color theme="1"/>
        <rFont val="Calibri"/>
        <family val="2"/>
        <scheme val="minor"/>
      </rPr>
      <t xml:space="preserve">+ </t>
    </r>
    <r>
      <rPr>
        <b/>
        <sz val="11"/>
        <color theme="1"/>
        <rFont val="Calibri"/>
        <family val="2"/>
        <scheme val="minor"/>
      </rPr>
      <t>envelope bag</t>
    </r>
    <r>
      <rPr>
        <sz val="11"/>
        <color theme="1"/>
        <rFont val="Calibri"/>
        <family val="2"/>
        <scheme val="minor"/>
      </rPr>
      <t xml:space="preserve">
Notað til að fækka loftsvæðum</t>
    </r>
  </si>
  <si>
    <t>Hvernig er hægt að gera einfalda test smíðateikningu? 
(HDPU test kubbur 140 x 100 x 45 mm)</t>
  </si>
  <si>
    <t>Úr hvaða efni verður mótið? (MDF, HDPE, frauð)</t>
  </si>
  <si>
    <t>frauð</t>
  </si>
  <si>
    <t>fylgja leiðbeiningum</t>
  </si>
  <si>
    <t>Hvernig er búið til koltrefja mót?</t>
  </si>
  <si>
    <t>Plast filma (sterk),
EL2 (Epoxy laminating resin)
AT30 Slow Epoxy hardener</t>
  </si>
  <si>
    <t>https://media.easycomposites.co.uk/datasheets/EC-SDS-EL2-Epoxy-Laminating-Resin-Combined.pdf</t>
  </si>
  <si>
    <t>EL2 resin (safety instructions)</t>
  </si>
  <si>
    <t>Hvernig er hægt að koma í veg fyrir að módelið festist við mótið?</t>
  </si>
  <si>
    <t>https://www.youtube.com/watch?v=06-0Vxs_9nY&amp;t=650s</t>
  </si>
  <si>
    <t>carbon fiber + frauð (samloka)</t>
  </si>
  <si>
    <t>EPS foam</t>
  </si>
  <si>
    <t>Bæta við vaxi + gel hjúp</t>
  </si>
  <si>
    <t>(Rúnaðar hliðar, fínni fræsi bor)</t>
  </si>
  <si>
    <t>virkar upptakan?</t>
  </si>
  <si>
    <t>https://www.youtube.com/playlist?list=PLMsFC2VfNykWLkfHdIWthYE_wgI2t8ID_</t>
  </si>
  <si>
    <t>5 parta myndband um (hvernig á að leggja í mót)</t>
  </si>
  <si>
    <t>Með því að nota tape</t>
  </si>
  <si>
    <t>úr hvaða efni er frauðið (mótið)?</t>
  </si>
  <si>
    <t>Hvaða verkfæri þarf?</t>
  </si>
  <si>
    <t>vigt, skæri, laminating brush, fleira</t>
  </si>
  <si>
    <t>breather + envelope bag</t>
  </si>
  <si>
    <t>vacume + HSS tape (for leakage)</t>
  </si>
  <si>
    <t>Epoxy resin  + koltrefjar</t>
  </si>
  <si>
    <t xml:space="preserve"> (EL2 (100g) + AT30 slow (30g) + koltrefjar (130g)</t>
  </si>
  <si>
    <t>Parts dimensions and weight</t>
  </si>
  <si>
    <t>Height
(mm)</t>
  </si>
  <si>
    <t>Description</t>
  </si>
  <si>
    <t>Length
(mm)</t>
  </si>
  <si>
    <t>Width
(mm)</t>
  </si>
  <si>
    <t>Volume
(mm^3)</t>
  </si>
  <si>
    <t>Length of wires
(mm)</t>
  </si>
  <si>
    <t>Battery</t>
  </si>
  <si>
    <t>Motor</t>
  </si>
  <si>
    <t>Reciver</t>
  </si>
  <si>
    <t>Motorcontroler</t>
  </si>
  <si>
    <t>Button</t>
  </si>
  <si>
    <t>Battery for servo</t>
  </si>
  <si>
    <t>Calculated</t>
  </si>
  <si>
    <t>Hull</t>
  </si>
  <si>
    <t>Total</t>
  </si>
  <si>
    <t>Weight
(g)</t>
  </si>
  <si>
    <t>cover for hull</t>
  </si>
  <si>
    <t>nr of milling rounds</t>
  </si>
  <si>
    <t>ul</t>
  </si>
  <si>
    <t>diameter</t>
  </si>
  <si>
    <t>overall length</t>
  </si>
  <si>
    <t>flute length</t>
  </si>
  <si>
    <t>Flat end mill</t>
  </si>
  <si>
    <t>Corner radius</t>
  </si>
  <si>
    <t>Diameter</t>
  </si>
  <si>
    <t>Flute length</t>
  </si>
  <si>
    <t>Overall length</t>
  </si>
  <si>
    <t>Ball end mill</t>
  </si>
  <si>
    <t>Round 2 (Parallel or scallop)</t>
  </si>
  <si>
    <t>machining time</t>
  </si>
  <si>
    <t>min</t>
  </si>
  <si>
    <t>machining distance</t>
  </si>
  <si>
    <t>km ???</t>
  </si>
  <si>
    <t>Feedrate</t>
  </si>
  <si>
    <t>Spindle speed</t>
  </si>
  <si>
    <t>rpm</t>
  </si>
  <si>
    <t>mm/min</t>
  </si>
  <si>
    <t>Round 1 Pocket clearing (or adaptive)</t>
  </si>
  <si>
    <t>hull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</si>
</sst>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F800]dddd\,\ mmmm\ dd\,\ yyyy"/>
  </numFmts>
  <fonts count="19" x14ac:knownFonts="1">
    <font>
      <sz val="11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1"/>
      <color theme="3" tint="0.79998168889431442"/>
      <name val="Calibri"/>
      <family val="2"/>
      <scheme val="minor"/>
    </font>
    <font>
      <sz val="12"/>
      <color rgb="FF000000"/>
      <name val="Calibri"/>
      <family val="2"/>
    </font>
    <font>
      <sz val="1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sz val="11"/>
      <color theme="7" tint="0.39997558519241921"/>
      <name val="Calibri"/>
      <family val="2"/>
      <scheme val="minor"/>
    </font>
    <font>
      <b/>
      <sz val="1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rgb="FF000000"/>
      <name val="Arial"/>
      <family val="2"/>
    </font>
    <font>
      <sz val="12"/>
      <color rgb="FF000000"/>
      <name val="Arial"/>
      <family val="2"/>
    </font>
    <font>
      <sz val="48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D6DCE4"/>
        <bgColor indexed="64"/>
      </patternFill>
    </fill>
    <fill>
      <patternFill patternType="solid">
        <fgColor rgb="FFACB9CA"/>
        <bgColor indexed="64"/>
      </patternFill>
    </fill>
    <fill>
      <patternFill patternType="solid">
        <fgColor rgb="FFFF4D4D"/>
        <bgColor indexed="64"/>
      </patternFill>
    </fill>
    <fill>
      <patternFill patternType="solid">
        <fgColor rgb="FFB33434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</fills>
  <borders count="34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/>
      <top/>
      <bottom style="thin">
        <color rgb="FF000000"/>
      </bottom>
      <diagonal/>
    </border>
    <border>
      <left style="thin">
        <color auto="1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/>
      <bottom style="thin">
        <color rgb="FF000000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114">
    <xf numFmtId="0" fontId="0" fillId="0" borderId="0" xfId="0"/>
    <xf numFmtId="0" fontId="0" fillId="0" borderId="0" xfId="0" applyAlignment="1">
      <alignment horizontal="right"/>
    </xf>
    <xf numFmtId="0" fontId="0" fillId="0" borderId="0" xfId="0" applyAlignment="1">
      <alignment horizontal="left"/>
    </xf>
    <xf numFmtId="164" fontId="0" fillId="3" borderId="2" xfId="0" applyNumberFormat="1" applyFill="1" applyBorder="1"/>
    <xf numFmtId="164" fontId="0" fillId="3" borderId="3" xfId="0" applyNumberFormat="1" applyFill="1" applyBorder="1"/>
    <xf numFmtId="0" fontId="0" fillId="2" borderId="5" xfId="0" applyFill="1" applyBorder="1"/>
    <xf numFmtId="164" fontId="0" fillId="6" borderId="6" xfId="0" applyNumberFormat="1" applyFill="1" applyBorder="1"/>
    <xf numFmtId="0" fontId="4" fillId="6" borderId="7" xfId="0" applyFont="1" applyFill="1" applyBorder="1"/>
    <xf numFmtId="0" fontId="0" fillId="6" borderId="7" xfId="0" applyFill="1" applyBorder="1"/>
    <xf numFmtId="0" fontId="4" fillId="2" borderId="5" xfId="0" applyFont="1" applyFill="1" applyBorder="1"/>
    <xf numFmtId="0" fontId="0" fillId="3" borderId="2" xfId="0" applyFill="1" applyBorder="1"/>
    <xf numFmtId="164" fontId="0" fillId="5" borderId="8" xfId="0" applyNumberFormat="1" applyFill="1" applyBorder="1"/>
    <xf numFmtId="0" fontId="0" fillId="4" borderId="1" xfId="0" applyFill="1" applyBorder="1"/>
    <xf numFmtId="0" fontId="0" fillId="6" borderId="9" xfId="0" applyFill="1" applyBorder="1"/>
    <xf numFmtId="164" fontId="0" fillId="3" borderId="10" xfId="0" applyNumberFormat="1" applyFill="1" applyBorder="1"/>
    <xf numFmtId="0" fontId="0" fillId="2" borderId="2" xfId="0" applyFill="1" applyBorder="1"/>
    <xf numFmtId="0" fontId="0" fillId="6" borderId="11" xfId="0" applyFill="1" applyBorder="1"/>
    <xf numFmtId="164" fontId="0" fillId="0" borderId="1" xfId="0" applyNumberFormat="1" applyBorder="1"/>
    <xf numFmtId="164" fontId="0" fillId="0" borderId="0" xfId="0" applyNumberFormat="1"/>
    <xf numFmtId="0" fontId="0" fillId="0" borderId="1" xfId="0" applyBorder="1"/>
    <xf numFmtId="0" fontId="0" fillId="7" borderId="0" xfId="0" applyFill="1"/>
    <xf numFmtId="0" fontId="0" fillId="8" borderId="0" xfId="0" applyFill="1"/>
    <xf numFmtId="0" fontId="0" fillId="7" borderId="12" xfId="0" applyFill="1" applyBorder="1"/>
    <xf numFmtId="0" fontId="0" fillId="7" borderId="13" xfId="0" applyFill="1" applyBorder="1"/>
    <xf numFmtId="0" fontId="0" fillId="7" borderId="14" xfId="0" applyFill="1" applyBorder="1"/>
    <xf numFmtId="0" fontId="0" fillId="7" borderId="15" xfId="0" applyFill="1" applyBorder="1"/>
    <xf numFmtId="0" fontId="0" fillId="7" borderId="16" xfId="0" applyFill="1" applyBorder="1"/>
    <xf numFmtId="2" fontId="0" fillId="7" borderId="17" xfId="0" applyNumberFormat="1" applyFill="1" applyBorder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2" fontId="0" fillId="7" borderId="23" xfId="0" applyNumberFormat="1" applyFill="1" applyBorder="1"/>
    <xf numFmtId="2" fontId="0" fillId="7" borderId="24" xfId="0" applyNumberFormat="1" applyFill="1" applyBorder="1"/>
    <xf numFmtId="2" fontId="0" fillId="7" borderId="25" xfId="0" applyNumberFormat="1" applyFill="1" applyBorder="1"/>
    <xf numFmtId="0" fontId="0" fillId="7" borderId="27" xfId="0" applyFill="1" applyBorder="1"/>
    <xf numFmtId="0" fontId="0" fillId="0" borderId="0" xfId="0" applyAlignment="1">
      <alignment wrapText="1"/>
    </xf>
    <xf numFmtId="0" fontId="0" fillId="0" borderId="0" xfId="0" applyAlignment="1">
      <alignment horizontal="center" vertical="center"/>
    </xf>
    <xf numFmtId="0" fontId="0" fillId="0" borderId="27" xfId="0" applyBorder="1"/>
    <xf numFmtId="0" fontId="0" fillId="0" borderId="32" xfId="0" applyBorder="1"/>
    <xf numFmtId="0" fontId="0" fillId="11" borderId="16" xfId="0" applyFill="1" applyBorder="1" applyAlignment="1">
      <alignment horizontal="center" vertical="center" wrapText="1"/>
    </xf>
    <xf numFmtId="0" fontId="0" fillId="11" borderId="33" xfId="0" applyFill="1" applyBorder="1" applyAlignment="1">
      <alignment horizontal="center" vertical="center" wrapText="1"/>
    </xf>
    <xf numFmtId="0" fontId="0" fillId="11" borderId="17" xfId="0" applyFill="1" applyBorder="1" applyAlignment="1">
      <alignment horizontal="center" vertical="center"/>
    </xf>
    <xf numFmtId="0" fontId="0" fillId="11" borderId="29" xfId="0" applyFill="1" applyBorder="1" applyAlignment="1">
      <alignment horizontal="center" vertical="center"/>
    </xf>
    <xf numFmtId="0" fontId="0" fillId="11" borderId="30" xfId="0" applyFill="1" applyBorder="1"/>
    <xf numFmtId="0" fontId="0" fillId="11" borderId="31" xfId="0" applyFill="1" applyBorder="1" applyAlignment="1">
      <alignment horizontal="center" vertical="center"/>
    </xf>
    <xf numFmtId="0" fontId="8" fillId="0" borderId="0" xfId="1"/>
    <xf numFmtId="0" fontId="0" fillId="12" borderId="0" xfId="0" applyFill="1" applyAlignment="1">
      <alignment wrapText="1"/>
    </xf>
    <xf numFmtId="0" fontId="8" fillId="0" borderId="25" xfId="1" applyBorder="1" applyAlignment="1">
      <alignment horizontal="left" vertical="center"/>
    </xf>
    <xf numFmtId="0" fontId="9" fillId="0" borderId="0" xfId="0" applyFont="1" applyAlignment="1">
      <alignment wrapText="1"/>
    </xf>
    <xf numFmtId="0" fontId="0" fillId="0" borderId="27" xfId="0" applyBorder="1" applyAlignment="1">
      <alignment horizontal="center" vertical="center"/>
    </xf>
    <xf numFmtId="0" fontId="10" fillId="0" borderId="0" xfId="0" applyFont="1"/>
    <xf numFmtId="0" fontId="0" fillId="13" borderId="0" xfId="0" applyFill="1"/>
    <xf numFmtId="0" fontId="0" fillId="9" borderId="0" xfId="0" applyFill="1"/>
    <xf numFmtId="0" fontId="3" fillId="0" borderId="0" xfId="0" applyFont="1" applyAlignment="1">
      <alignment horizontal="center" vertical="center"/>
    </xf>
    <xf numFmtId="0" fontId="0" fillId="15" borderId="0" xfId="0" applyFill="1"/>
    <xf numFmtId="0" fontId="0" fillId="16" borderId="0" xfId="0" applyFill="1"/>
    <xf numFmtId="0" fontId="3" fillId="15" borderId="0" xfId="0" applyFont="1" applyFill="1"/>
    <xf numFmtId="164" fontId="0" fillId="16" borderId="2" xfId="0" applyNumberFormat="1" applyFill="1" applyBorder="1"/>
    <xf numFmtId="164" fontId="0" fillId="17" borderId="2" xfId="0" applyNumberFormat="1" applyFill="1" applyBorder="1"/>
    <xf numFmtId="164" fontId="0" fillId="9" borderId="2" xfId="0" applyNumberFormat="1" applyFill="1" applyBorder="1"/>
    <xf numFmtId="0" fontId="1" fillId="0" borderId="0" xfId="0" applyFont="1"/>
    <xf numFmtId="0" fontId="0" fillId="9" borderId="0" xfId="0" applyFill="1" applyAlignment="1">
      <alignment wrapText="1"/>
    </xf>
    <xf numFmtId="20" fontId="0" fillId="0" borderId="0" xfId="0" applyNumberFormat="1"/>
    <xf numFmtId="0" fontId="8" fillId="0" borderId="0" xfId="1" applyAlignment="1"/>
    <xf numFmtId="0" fontId="14" fillId="0" borderId="0" xfId="0" applyFont="1" applyAlignment="1">
      <alignment vertical="center"/>
    </xf>
    <xf numFmtId="20" fontId="15" fillId="9" borderId="0" xfId="0" applyNumberFormat="1" applyFont="1" applyFill="1" applyAlignment="1">
      <alignment vertical="center"/>
    </xf>
    <xf numFmtId="0" fontId="0" fillId="14" borderId="0" xfId="0" applyFill="1"/>
    <xf numFmtId="0" fontId="3" fillId="14" borderId="0" xfId="0" applyFont="1" applyFill="1"/>
    <xf numFmtId="0" fontId="0" fillId="14" borderId="0" xfId="0" applyFill="1" applyAlignment="1">
      <alignment wrapText="1"/>
    </xf>
    <xf numFmtId="0" fontId="7" fillId="12" borderId="0" xfId="0" applyFont="1" applyFill="1"/>
    <xf numFmtId="16" fontId="0" fillId="0" borderId="0" xfId="0" applyNumberFormat="1"/>
    <xf numFmtId="0" fontId="13" fillId="15" borderId="0" xfId="0" applyFont="1" applyFill="1"/>
    <xf numFmtId="0" fontId="6" fillId="10" borderId="0" xfId="0" applyFont="1" applyFill="1"/>
    <xf numFmtId="0" fontId="0" fillId="0" borderId="0" xfId="0" applyAlignment="1">
      <alignment horizontal="center"/>
    </xf>
    <xf numFmtId="0" fontId="3" fillId="0" borderId="0" xfId="0" applyFont="1"/>
    <xf numFmtId="0" fontId="17" fillId="0" borderId="0" xfId="0" applyFont="1" applyAlignment="1">
      <alignment horizontal="center" vertical="center" textRotation="90"/>
    </xf>
    <xf numFmtId="0" fontId="18" fillId="0" borderId="0" xfId="0" applyFont="1" applyAlignment="1">
      <alignment vertical="center" textRotation="90"/>
    </xf>
    <xf numFmtId="0" fontId="6" fillId="10" borderId="0" xfId="0" applyFont="1" applyFill="1" applyAlignment="1">
      <alignment wrapText="1"/>
    </xf>
    <xf numFmtId="0" fontId="0" fillId="0" borderId="0" xfId="0" applyAlignment="1">
      <alignment horizontal="left" wrapText="1"/>
    </xf>
    <xf numFmtId="0" fontId="17" fillId="0" borderId="0" xfId="0" applyFont="1" applyAlignment="1">
      <alignment vertical="center" textRotation="90"/>
    </xf>
    <xf numFmtId="0" fontId="6" fillId="0" borderId="0" xfId="0" applyFont="1" applyAlignment="1">
      <alignment wrapText="1"/>
    </xf>
    <xf numFmtId="0" fontId="16" fillId="0" borderId="0" xfId="0" applyFont="1"/>
    <xf numFmtId="0" fontId="6" fillId="0" borderId="0" xfId="0" applyFont="1" applyAlignment="1">
      <alignment horizontal="center"/>
    </xf>
    <xf numFmtId="0" fontId="0" fillId="9" borderId="33" xfId="0" applyFill="1" applyBorder="1" applyAlignment="1">
      <alignment horizontal="center" vertical="center" wrapText="1"/>
    </xf>
    <xf numFmtId="0" fontId="0" fillId="7" borderId="0" xfId="0" applyFill="1" applyAlignment="1">
      <alignment horizontal="center" vertical="center"/>
    </xf>
    <xf numFmtId="0" fontId="1" fillId="9" borderId="0" xfId="0" applyFont="1" applyFill="1"/>
    <xf numFmtId="0" fontId="0" fillId="10" borderId="0" xfId="0" applyFill="1"/>
    <xf numFmtId="0" fontId="9" fillId="0" borderId="0" xfId="0" applyFont="1"/>
    <xf numFmtId="0" fontId="0" fillId="0" borderId="28" xfId="0" applyBorder="1" applyAlignment="1">
      <alignment horizontal="left" wrapText="1"/>
    </xf>
    <xf numFmtId="0" fontId="0" fillId="0" borderId="29" xfId="0" applyBorder="1" applyAlignment="1">
      <alignment horizontal="left"/>
    </xf>
    <xf numFmtId="0" fontId="0" fillId="0" borderId="29" xfId="0" applyBorder="1"/>
    <xf numFmtId="0" fontId="0" fillId="0" borderId="30" xfId="0" applyBorder="1"/>
    <xf numFmtId="0" fontId="0" fillId="8" borderId="0" xfId="0" applyFill="1" applyAlignment="1">
      <alignment horizontal="center" vertical="center"/>
    </xf>
    <xf numFmtId="0" fontId="11" fillId="8" borderId="0" xfId="0" applyFont="1" applyFill="1" applyAlignment="1">
      <alignment horizontal="center" vertical="center"/>
    </xf>
    <xf numFmtId="0" fontId="0" fillId="7" borderId="29" xfId="0" applyFill="1" applyBorder="1" applyAlignment="1">
      <alignment horizontal="center" vertical="center"/>
    </xf>
    <xf numFmtId="0" fontId="12" fillId="19" borderId="0" xfId="0" applyFont="1" applyFill="1" applyAlignment="1">
      <alignment horizontal="center" vertical="center" wrapText="1"/>
    </xf>
    <xf numFmtId="0" fontId="0" fillId="19" borderId="0" xfId="0" applyFill="1" applyAlignment="1">
      <alignment horizontal="center" vertical="center"/>
    </xf>
    <xf numFmtId="0" fontId="9" fillId="19" borderId="0" xfId="0" applyFont="1" applyFill="1" applyAlignment="1">
      <alignment horizontal="center" vertical="center" wrapText="1"/>
    </xf>
    <xf numFmtId="0" fontId="0" fillId="19" borderId="29" xfId="0" applyFill="1" applyBorder="1" applyAlignment="1">
      <alignment horizontal="center" vertical="center"/>
    </xf>
    <xf numFmtId="0" fontId="9" fillId="19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" fillId="10" borderId="0" xfId="0" applyFont="1" applyFill="1" applyAlignment="1">
      <alignment horizontal="center"/>
    </xf>
    <xf numFmtId="0" fontId="0" fillId="2" borderId="4" xfId="0" applyFill="1" applyBorder="1" applyAlignment="1">
      <alignment horizontal="center"/>
    </xf>
    <xf numFmtId="0" fontId="0" fillId="18" borderId="0" xfId="0" applyFill="1" applyAlignment="1">
      <alignment horizontal="center" vertical="center"/>
    </xf>
    <xf numFmtId="0" fontId="3" fillId="18" borderId="0" xfId="0" applyFont="1" applyFill="1" applyAlignment="1">
      <alignment horizontal="center" vertical="center"/>
    </xf>
    <xf numFmtId="0" fontId="17" fillId="0" borderId="0" xfId="0" applyFont="1" applyAlignment="1">
      <alignment horizontal="center" vertical="center" textRotation="90"/>
    </xf>
    <xf numFmtId="0" fontId="6" fillId="0" borderId="0" xfId="0" applyFont="1" applyAlignment="1">
      <alignment horizontal="center" vertical="center"/>
    </xf>
    <xf numFmtId="0" fontId="1" fillId="10" borderId="0" xfId="0" applyFont="1" applyFill="1" applyAlignment="1">
      <alignment horizontal="center"/>
    </xf>
    <xf numFmtId="0" fontId="0" fillId="7" borderId="19" xfId="0" applyFill="1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7" borderId="27" xfId="0" applyFill="1" applyBorder="1" applyAlignment="1">
      <alignment horizontal="center" vertical="center"/>
    </xf>
    <xf numFmtId="0" fontId="7" fillId="8" borderId="18" xfId="0" applyFont="1" applyFill="1" applyBorder="1" applyAlignment="1">
      <alignment horizontal="center" vertical="center" textRotation="90"/>
    </xf>
    <xf numFmtId="0" fontId="7" fillId="8" borderId="22" xfId="0" applyFont="1" applyFill="1" applyBorder="1" applyAlignment="1">
      <alignment horizontal="center" vertical="center" textRotation="90"/>
    </xf>
    <xf numFmtId="0" fontId="7" fillId="8" borderId="26" xfId="0" applyFont="1" applyFill="1" applyBorder="1" applyAlignment="1">
      <alignment horizontal="center" vertical="center" textRotation="90"/>
    </xf>
  </cellXfs>
  <cellStyles count="2">
    <cellStyle name="Hyperlink" xfId="1" builtinId="8"/>
    <cellStyle name="Normal" xfId="0" builtinId="0"/>
  </cellStyles>
  <dxfs count="1">
    <dxf>
      <font>
        <color theme="9" tint="-0.24994659260841701"/>
      </font>
      <fill>
        <patternFill>
          <bgColor theme="9" tint="-0.24994659260841701"/>
        </patternFill>
      </fill>
    </dxf>
  </dxfs>
  <tableStyles count="0" defaultTableStyle="TableStyleMedium2" defaultPivotStyle="PivotStyleLight16"/>
  <colors>
    <mruColors>
      <color rgb="FFB33434"/>
      <color rgb="FFFF4D4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ctrlProps/ctrlProp1.xml><?xml version="1.0" encoding="utf-8"?>
<formControlPr xmlns="http://schemas.microsoft.com/office/spreadsheetml/2009/9/main" objectType="CheckBox" fmlaLink="X4" lockText="1" noThreeD="1"/>
</file>

<file path=xl/ctrlProps/ctrlProp2.xml><?xml version="1.0" encoding="utf-8"?>
<formControlPr xmlns="http://schemas.microsoft.com/office/spreadsheetml/2009/9/main" objectType="CheckBox" fmlaLink="$G$18" lockText="1" noThreeD="1"/>
</file>

<file path=xl/ctrlProps/ctrlProp3.xml><?xml version="1.0" encoding="utf-8"?>
<formControlPr xmlns="http://schemas.microsoft.com/office/spreadsheetml/2009/9/main" objectType="CheckBox" fmlaLink="$G$19" lockText="1" noThreeD="1"/>
</file>

<file path=xl/ctrlProps/ctrlProp4.xml><?xml version="1.0" encoding="utf-8"?>
<formControlPr xmlns="http://schemas.microsoft.com/office/spreadsheetml/2009/9/main" objectType="CheckBox" checked="Checked" fmlaLink="$G$20" lockText="1" noThreeD="1"/>
</file>

<file path=xl/ctrlProps/ctrlProp5.xml><?xml version="1.0" encoding="utf-8"?>
<formControlPr xmlns="http://schemas.microsoft.com/office/spreadsheetml/2009/9/main" objectType="CheckBox" checked="Checked" fmlaLink="$G$21" lockText="1" noThreeD="1"/>
</file>

<file path=xl/ctrlProps/ctrlProp6.xml><?xml version="1.0" encoding="utf-8"?>
<formControlPr xmlns="http://schemas.microsoft.com/office/spreadsheetml/2009/9/main" objectType="CheckBox" checked="Checked" fmlaLink="$L$5" lockText="1" noThreeD="1"/>
</file>

<file path=xl/ctrlProps/ctrlProp7.xml><?xml version="1.0" encoding="utf-8"?>
<formControlPr xmlns="http://schemas.microsoft.com/office/spreadsheetml/2009/9/main" objectType="CheckBox" checked="Checked" fmlaLink="$M$6" lockText="1" noThreeD="1"/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393321</xdr:colOff>
      <xdr:row>0</xdr:row>
      <xdr:rowOff>177800</xdr:rowOff>
    </xdr:from>
    <xdr:to>
      <xdr:col>21</xdr:col>
      <xdr:colOff>15877</xdr:colOff>
      <xdr:row>31</xdr:row>
      <xdr:rowOff>51308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9094345" y="900176"/>
          <a:ext cx="5779008" cy="4334256"/>
        </a:xfrm>
        <a:prstGeom prst="rect">
          <a:avLst/>
        </a:prstGeom>
      </xdr:spPr>
    </xdr:pic>
    <xdr:clientData/>
  </xdr:twoCellAnchor>
  <xdr:twoCellAnchor editAs="oneCell">
    <xdr:from>
      <xdr:col>7</xdr:col>
      <xdr:colOff>166115</xdr:colOff>
      <xdr:row>0</xdr:row>
      <xdr:rowOff>177801</xdr:rowOff>
    </xdr:from>
    <xdr:to>
      <xdr:col>14</xdr:col>
      <xdr:colOff>126999</xdr:colOff>
      <xdr:row>33</xdr:row>
      <xdr:rowOff>121413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4099051" y="956565"/>
          <a:ext cx="6230112" cy="4672584"/>
        </a:xfrm>
        <a:prstGeom prst="rect">
          <a:avLst/>
        </a:prstGeom>
      </xdr:spPr>
    </xdr:pic>
    <xdr:clientData/>
  </xdr:twoCellAnchor>
  <xdr:twoCellAnchor editAs="oneCell">
    <xdr:from>
      <xdr:col>0</xdr:col>
      <xdr:colOff>330200</xdr:colOff>
      <xdr:row>1</xdr:row>
      <xdr:rowOff>25398</xdr:rowOff>
    </xdr:from>
    <xdr:to>
      <xdr:col>6</xdr:col>
      <xdr:colOff>530225</xdr:colOff>
      <xdr:row>30</xdr:row>
      <xdr:rowOff>152398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-376237" y="922335"/>
          <a:ext cx="5651500" cy="4238625"/>
        </a:xfrm>
        <a:prstGeom prst="rect">
          <a:avLst/>
        </a:prstGeom>
      </xdr:spPr>
    </xdr:pic>
    <xdr:clientData/>
  </xdr:twoCellAnchor>
  <xdr:twoCellAnchor editAs="oneCell">
    <xdr:from>
      <xdr:col>0</xdr:col>
      <xdr:colOff>403860</xdr:colOff>
      <xdr:row>32</xdr:row>
      <xdr:rowOff>144780</xdr:rowOff>
    </xdr:from>
    <xdr:to>
      <xdr:col>4</xdr:col>
      <xdr:colOff>192643</xdr:colOff>
      <xdr:row>38</xdr:row>
      <xdr:rowOff>130399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860" y="5996940"/>
          <a:ext cx="2196703" cy="1082899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40</xdr:row>
      <xdr:rowOff>0</xdr:rowOff>
    </xdr:from>
    <xdr:to>
      <xdr:col>4</xdr:col>
      <xdr:colOff>388525</xdr:colOff>
      <xdr:row>52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460" y="7315200"/>
          <a:ext cx="2163985" cy="23596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4</xdr:col>
      <xdr:colOff>396240</xdr:colOff>
      <xdr:row>66</xdr:row>
      <xdr:rowOff>180673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980" y="10241280"/>
          <a:ext cx="2202180" cy="200947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5</xdr:col>
      <xdr:colOff>408769</xdr:colOff>
      <xdr:row>85</xdr:row>
      <xdr:rowOff>15240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960" y="13167360"/>
          <a:ext cx="2214709" cy="23926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0</xdr:colOff>
          <xdr:row>3</xdr:row>
          <xdr:rowOff>22860</xdr:rowOff>
        </xdr:from>
        <xdr:to>
          <xdr:col>24</xdr:col>
          <xdr:colOff>0</xdr:colOff>
          <xdr:row>4</xdr:row>
          <xdr:rowOff>0</xdr:rowOff>
        </xdr:to>
        <xdr:sp macro="" textlink="">
          <xdr:nvSpPr>
            <xdr:cNvPr id="2086" name="Check Box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2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17</xdr:row>
          <xdr:rowOff>22860</xdr:rowOff>
        </xdr:from>
        <xdr:to>
          <xdr:col>6</xdr:col>
          <xdr:colOff>1562100</xdr:colOff>
          <xdr:row>18</xdr:row>
          <xdr:rowOff>0</xdr:rowOff>
        </xdr:to>
        <xdr:sp macro="" textlink="">
          <xdr:nvSpPr>
            <xdr:cNvPr id="2089" name="Check Box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2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18</xdr:row>
          <xdr:rowOff>22860</xdr:rowOff>
        </xdr:from>
        <xdr:to>
          <xdr:col>6</xdr:col>
          <xdr:colOff>1562100</xdr:colOff>
          <xdr:row>19</xdr:row>
          <xdr:rowOff>0</xdr:rowOff>
        </xdr:to>
        <xdr:sp macro="" textlink="">
          <xdr:nvSpPr>
            <xdr:cNvPr id="2090" name="Check Box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2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19</xdr:row>
          <xdr:rowOff>22860</xdr:rowOff>
        </xdr:from>
        <xdr:to>
          <xdr:col>6</xdr:col>
          <xdr:colOff>1562100</xdr:colOff>
          <xdr:row>20</xdr:row>
          <xdr:rowOff>0</xdr:rowOff>
        </xdr:to>
        <xdr:sp macro="" textlink="">
          <xdr:nvSpPr>
            <xdr:cNvPr id="2091" name="Check Box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2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20</xdr:row>
          <xdr:rowOff>22860</xdr:rowOff>
        </xdr:from>
        <xdr:to>
          <xdr:col>6</xdr:col>
          <xdr:colOff>1562100</xdr:colOff>
          <xdr:row>21</xdr:row>
          <xdr:rowOff>0</xdr:rowOff>
        </xdr:to>
        <xdr:sp macro="" textlink="">
          <xdr:nvSpPr>
            <xdr:cNvPr id="2092" name="Check Box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2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0</xdr:colOff>
          <xdr:row>4</xdr:row>
          <xdr:rowOff>22860</xdr:rowOff>
        </xdr:from>
        <xdr:to>
          <xdr:col>11</xdr:col>
          <xdr:colOff>1562100</xdr:colOff>
          <xdr:row>5</xdr:row>
          <xdr:rowOff>0</xdr:rowOff>
        </xdr:to>
        <xdr:sp macro="" textlink="">
          <xdr:nvSpPr>
            <xdr:cNvPr id="2093" name="Check Box 45" hidden="1">
              <a:extLst>
                <a:ext uri="{63B3BB69-23CF-44E3-9099-C40C66FF867C}">
                  <a14:compatExt spid="_x0000_s2093"/>
                </a:ext>
                <a:ext uri="{FF2B5EF4-FFF2-40B4-BE49-F238E27FC236}">
                  <a16:creationId xmlns:a16="http://schemas.microsoft.com/office/drawing/2014/main" id="{00000000-0008-0000-0200-00002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5</xdr:row>
          <xdr:rowOff>22860</xdr:rowOff>
        </xdr:from>
        <xdr:to>
          <xdr:col>12</xdr:col>
          <xdr:colOff>1379220</xdr:colOff>
          <xdr:row>6</xdr:row>
          <xdr:rowOff>0</xdr:rowOff>
        </xdr:to>
        <xdr:sp macro="" textlink="">
          <xdr:nvSpPr>
            <xdr:cNvPr id="2094" name="Check Box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2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  <a:p>
              <a:pPr algn="l" rtl="0">
                <a:defRPr sz="1000"/>
              </a:pPr>
              <a:endParaRPr lang="en-GB" sz="12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endParaRPr>
            </a:p>
          </xdr:txBody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57150</xdr:colOff>
      <xdr:row>2</xdr:row>
      <xdr:rowOff>40005</xdr:rowOff>
    </xdr:from>
    <xdr:to>
      <xdr:col>7</xdr:col>
      <xdr:colOff>1977390</xdr:colOff>
      <xdr:row>11</xdr:row>
      <xdr:rowOff>165735</xdr:rowOff>
    </xdr:to>
    <xdr:pic>
      <xdr:nvPicPr>
        <xdr:cNvPr id="2" name="Picture 1" descr="Open photo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77200" y="421005"/>
          <a:ext cx="1920240" cy="2049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85725</xdr:colOff>
      <xdr:row>72</xdr:row>
      <xdr:rowOff>171450</xdr:rowOff>
    </xdr:from>
    <xdr:to>
      <xdr:col>9</xdr:col>
      <xdr:colOff>3782579</xdr:colOff>
      <xdr:row>85</xdr:row>
      <xdr:rowOff>57730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17192625"/>
          <a:ext cx="3723004" cy="2362780"/>
        </a:xfrm>
        <a:prstGeom prst="rect">
          <a:avLst/>
        </a:prstGeom>
      </xdr:spPr>
    </xdr:pic>
    <xdr:clientData/>
  </xdr:twoCellAnchor>
  <xdr:twoCellAnchor editAs="oneCell">
    <xdr:from>
      <xdr:col>7</xdr:col>
      <xdr:colOff>444954</xdr:colOff>
      <xdr:row>31</xdr:row>
      <xdr:rowOff>2722</xdr:rowOff>
    </xdr:from>
    <xdr:to>
      <xdr:col>8</xdr:col>
      <xdr:colOff>1546571</xdr:colOff>
      <xdr:row>45</xdr:row>
      <xdr:rowOff>369549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9347" y="6983186"/>
          <a:ext cx="3850260" cy="36597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6.xml"/><Relationship Id="rId3" Type="http://schemas.openxmlformats.org/officeDocument/2006/relationships/ctrlProp" Target="../ctrlProps/ctrlProp1.xml"/><Relationship Id="rId7" Type="http://schemas.openxmlformats.org/officeDocument/2006/relationships/ctrlProp" Target="../ctrlProps/ctrlProp5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Relationship Id="rId6" Type="http://schemas.openxmlformats.org/officeDocument/2006/relationships/ctrlProp" Target="../ctrlProps/ctrlProp4.xml"/><Relationship Id="rId5" Type="http://schemas.openxmlformats.org/officeDocument/2006/relationships/ctrlProp" Target="../ctrlProps/ctrlProp3.xml"/><Relationship Id="rId4" Type="http://schemas.openxmlformats.org/officeDocument/2006/relationships/ctrlProp" Target="../ctrlProps/ctrlProp2.xml"/><Relationship Id="rId9" Type="http://schemas.openxmlformats.org/officeDocument/2006/relationships/ctrlProp" Target="../ctrlProps/ctrlProp7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asycomposites.eu/pu-high-density-model-board" TargetMode="External"/><Relationship Id="rId3" Type="http://schemas.openxmlformats.org/officeDocument/2006/relationships/hyperlink" Target="https://www.youtube.com/watch?v=bblTC06T87Q&amp;t=21s" TargetMode="External"/><Relationship Id="rId7" Type="http://schemas.openxmlformats.org/officeDocument/2006/relationships/hyperlink" Target="https://support.bantamtools.com/hc/en-us/articles/115001671814" TargetMode="External"/><Relationship Id="rId2" Type="http://schemas.openxmlformats.org/officeDocument/2006/relationships/hyperlink" Target="https://traxxas.com/products/models/marine/blast?t=specs" TargetMode="External"/><Relationship Id="rId1" Type="http://schemas.openxmlformats.org/officeDocument/2006/relationships/hyperlink" Target="https://www.youtube.com/watch?v=7yWWLiMmmHQ&amp;t=40s" TargetMode="External"/><Relationship Id="rId6" Type="http://schemas.openxmlformats.org/officeDocument/2006/relationships/hyperlink" Target="https://www.youtube.com/watch?v=BOo8gxp3K3w&amp;t=2s&amp;ab_channel=EastCoastFibreglass" TargetMode="External"/><Relationship Id="rId11" Type="http://schemas.openxmlformats.org/officeDocument/2006/relationships/drawing" Target="../drawings/drawing3.xml"/><Relationship Id="rId5" Type="http://schemas.openxmlformats.org/officeDocument/2006/relationships/hyperlink" Target="https://bjorgeva.github.io/website_project/project6.html" TargetMode="External"/><Relationship Id="rId10" Type="http://schemas.openxmlformats.org/officeDocument/2006/relationships/printerSettings" Target="../printerSettings/printerSettings1.bin"/><Relationship Id="rId4" Type="http://schemas.openxmlformats.org/officeDocument/2006/relationships/hyperlink" Target="https://www.shopbottools.com/products/alpha" TargetMode="External"/><Relationship Id="rId9" Type="http://schemas.openxmlformats.org/officeDocument/2006/relationships/hyperlink" Target="https://media.easycomposites.co.uk/datasheets/EC-SDS-EL2-Epoxy-Laminating-Resin-Combined.pdf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C32585-54E3-499A-A41A-9FEDAB857704}">
  <dimension ref="C2:I39"/>
  <sheetViews>
    <sheetView workbookViewId="0">
      <selection activeCell="N11" sqref="N11:T15"/>
    </sheetView>
  </sheetViews>
  <sheetFormatPr defaultColWidth="8.6640625" defaultRowHeight="14.4" x14ac:dyDescent="0.3"/>
  <cols>
    <col min="3" max="3" width="20.6640625" customWidth="1"/>
    <col min="4" max="4" width="15.33203125" customWidth="1"/>
    <col min="5" max="5" width="26.33203125" customWidth="1"/>
    <col min="6" max="6" width="15.33203125" customWidth="1"/>
    <col min="7" max="7" width="10" customWidth="1"/>
  </cols>
  <sheetData>
    <row r="2" spans="3:9" x14ac:dyDescent="0.3">
      <c r="C2" s="100" t="s">
        <v>0</v>
      </c>
      <c r="D2" s="100"/>
      <c r="E2" s="100"/>
      <c r="F2" s="100"/>
      <c r="G2" s="100"/>
      <c r="H2" s="100"/>
      <c r="I2" s="100"/>
    </row>
    <row r="3" spans="3:9" x14ac:dyDescent="0.3">
      <c r="C3" s="100"/>
      <c r="D3" s="100"/>
      <c r="E3" s="100"/>
      <c r="F3" s="100"/>
      <c r="G3" s="100"/>
      <c r="H3" s="100"/>
      <c r="I3" s="100"/>
    </row>
    <row r="4" spans="3:9" x14ac:dyDescent="0.3">
      <c r="C4" s="100"/>
      <c r="D4" s="100"/>
      <c r="E4" s="100"/>
      <c r="F4" s="100"/>
      <c r="G4" s="100"/>
      <c r="H4" s="100"/>
      <c r="I4" s="100"/>
    </row>
    <row r="5" spans="3:9" x14ac:dyDescent="0.3">
      <c r="C5" s="100"/>
      <c r="D5" s="100"/>
      <c r="E5" s="100"/>
      <c r="F5" s="100"/>
      <c r="G5" s="100"/>
      <c r="H5" s="100"/>
      <c r="I5" s="100"/>
    </row>
    <row r="6" spans="3:9" x14ac:dyDescent="0.3">
      <c r="C6" t="s">
        <v>1</v>
      </c>
      <c r="D6" t="s">
        <v>2</v>
      </c>
    </row>
    <row r="18" spans="3:9" ht="25.8" x14ac:dyDescent="0.5">
      <c r="C18" s="101" t="s">
        <v>3</v>
      </c>
      <c r="D18" s="101"/>
      <c r="E18" s="101"/>
      <c r="F18" s="101"/>
      <c r="G18" s="101"/>
      <c r="H18" s="101"/>
      <c r="I18" s="101"/>
    </row>
    <row r="20" spans="3:9" x14ac:dyDescent="0.3">
      <c r="C20" t="s">
        <v>4</v>
      </c>
      <c r="D20" t="s">
        <v>5</v>
      </c>
      <c r="E20" t="s">
        <v>6</v>
      </c>
      <c r="F20" t="s">
        <v>7</v>
      </c>
      <c r="G20" t="s">
        <v>8</v>
      </c>
      <c r="H20" t="s">
        <v>9</v>
      </c>
    </row>
    <row r="21" spans="3:9" x14ac:dyDescent="0.3">
      <c r="C21">
        <v>1</v>
      </c>
      <c r="D21" t="s">
        <v>10</v>
      </c>
      <c r="E21" t="s">
        <v>11</v>
      </c>
      <c r="F21">
        <v>10</v>
      </c>
      <c r="G21" t="s">
        <v>12</v>
      </c>
      <c r="H21" t="s">
        <v>13</v>
      </c>
    </row>
    <row r="22" spans="3:9" x14ac:dyDescent="0.3">
      <c r="C22">
        <v>2</v>
      </c>
      <c r="D22" t="s">
        <v>10</v>
      </c>
      <c r="E22" t="s">
        <v>14</v>
      </c>
    </row>
    <row r="23" spans="3:9" x14ac:dyDescent="0.3">
      <c r="C23">
        <v>3</v>
      </c>
      <c r="D23" t="s">
        <v>10</v>
      </c>
      <c r="E23" t="s">
        <v>15</v>
      </c>
    </row>
    <row r="24" spans="3:9" x14ac:dyDescent="0.3">
      <c r="C24">
        <v>4</v>
      </c>
      <c r="D24" t="s">
        <v>10</v>
      </c>
      <c r="E24" t="s">
        <v>16</v>
      </c>
      <c r="F24">
        <f>F25*F26*F27 /10^9</f>
        <v>1.4999999999999999E-2</v>
      </c>
      <c r="G24" t="s">
        <v>17</v>
      </c>
    </row>
    <row r="25" spans="3:9" x14ac:dyDescent="0.3">
      <c r="E25" s="1" t="s">
        <v>18</v>
      </c>
      <c r="F25">
        <v>150</v>
      </c>
      <c r="G25" t="s">
        <v>19</v>
      </c>
    </row>
    <row r="26" spans="3:9" x14ac:dyDescent="0.3">
      <c r="E26" s="1" t="s">
        <v>20</v>
      </c>
      <c r="F26">
        <v>500</v>
      </c>
      <c r="G26" t="s">
        <v>19</v>
      </c>
    </row>
    <row r="27" spans="3:9" x14ac:dyDescent="0.3">
      <c r="E27" s="1" t="s">
        <v>21</v>
      </c>
      <c r="F27">
        <v>200</v>
      </c>
      <c r="G27" t="s">
        <v>19</v>
      </c>
    </row>
    <row r="28" spans="3:9" ht="15" customHeight="1" x14ac:dyDescent="0.3">
      <c r="C28">
        <v>5</v>
      </c>
      <c r="D28" t="s">
        <v>57</v>
      </c>
      <c r="E28" t="s">
        <v>55</v>
      </c>
      <c r="F28" t="s">
        <v>58</v>
      </c>
    </row>
    <row r="29" spans="3:9" ht="15" customHeight="1" x14ac:dyDescent="0.3">
      <c r="C29">
        <v>6</v>
      </c>
      <c r="D29" t="s">
        <v>57</v>
      </c>
      <c r="E29" s="2" t="s">
        <v>56</v>
      </c>
      <c r="F29" t="s">
        <v>59</v>
      </c>
      <c r="G29" t="s">
        <v>61</v>
      </c>
      <c r="H29" t="s">
        <v>60</v>
      </c>
    </row>
    <row r="30" spans="3:9" ht="15" customHeight="1" x14ac:dyDescent="0.3">
      <c r="E30" s="2" t="s">
        <v>22</v>
      </c>
      <c r="H30" t="s">
        <v>23</v>
      </c>
    </row>
    <row r="31" spans="3:9" x14ac:dyDescent="0.3">
      <c r="E31" s="2" t="s">
        <v>24</v>
      </c>
      <c r="H31" t="s">
        <v>33</v>
      </c>
    </row>
    <row r="32" spans="3:9" x14ac:dyDescent="0.3">
      <c r="E32" s="1" t="s">
        <v>25</v>
      </c>
      <c r="H32" t="s">
        <v>40</v>
      </c>
    </row>
    <row r="33" spans="4:9" x14ac:dyDescent="0.3">
      <c r="E33" s="1" t="s">
        <v>26</v>
      </c>
      <c r="H33" t="s">
        <v>41</v>
      </c>
    </row>
    <row r="34" spans="4:9" x14ac:dyDescent="0.3">
      <c r="E34" s="1" t="s">
        <v>27</v>
      </c>
      <c r="H34" t="s">
        <v>42</v>
      </c>
    </row>
    <row r="35" spans="4:9" x14ac:dyDescent="0.3">
      <c r="E35" s="1"/>
    </row>
    <row r="37" spans="4:9" ht="31.2" x14ac:dyDescent="0.3">
      <c r="D37" s="53"/>
      <c r="E37" s="53"/>
      <c r="F37" s="53"/>
      <c r="G37" s="53"/>
      <c r="H37" s="53"/>
      <c r="I37" s="53"/>
    </row>
    <row r="38" spans="4:9" ht="31.2" x14ac:dyDescent="0.3">
      <c r="D38" s="53"/>
      <c r="E38" s="53"/>
      <c r="F38" s="53"/>
      <c r="G38" s="53"/>
      <c r="H38" s="53"/>
      <c r="I38" s="53"/>
    </row>
    <row r="39" spans="4:9" ht="31.2" x14ac:dyDescent="0.3">
      <c r="D39" s="53"/>
      <c r="E39" s="53"/>
      <c r="F39" s="53"/>
      <c r="G39" s="53"/>
      <c r="H39" s="53"/>
      <c r="I39" s="53"/>
    </row>
  </sheetData>
  <mergeCells count="2">
    <mergeCell ref="C2:I5"/>
    <mergeCell ref="C18:I1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C878D6-3031-4280-8F64-44186D7F2876}">
  <dimension ref="P33:P34"/>
  <sheetViews>
    <sheetView topLeftCell="A73" workbookViewId="0">
      <selection activeCell="C73" sqref="C73"/>
    </sheetView>
  </sheetViews>
  <sheetFormatPr defaultColWidth="8.6640625" defaultRowHeight="14.4" x14ac:dyDescent="0.3"/>
  <sheetData>
    <row r="33" spans="16:16" x14ac:dyDescent="0.3">
      <c r="P33" t="s">
        <v>38</v>
      </c>
    </row>
    <row r="34" spans="16:16" x14ac:dyDescent="0.3">
      <c r="P34" t="s">
        <v>39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A8DBC-44A7-4484-B0D7-803C857FA4BB}">
  <dimension ref="A1:BZ83"/>
  <sheetViews>
    <sheetView workbookViewId="0">
      <pane xSplit="1" topLeftCell="X1" activePane="topRight" state="frozen"/>
      <selection pane="topRight" activeCell="Y7" sqref="Y7"/>
    </sheetView>
  </sheetViews>
  <sheetFormatPr defaultColWidth="9.109375" defaultRowHeight="14.4" x14ac:dyDescent="0.3"/>
  <cols>
    <col min="1" max="1" width="36" style="10" customWidth="1"/>
    <col min="2" max="2" width="21.44140625" style="5" bestFit="1" customWidth="1"/>
    <col min="3" max="3" width="24" style="5" bestFit="1" customWidth="1"/>
    <col min="4" max="4" width="22.44140625" style="5" bestFit="1" customWidth="1"/>
    <col min="5" max="6" width="23.44140625" style="5" bestFit="1" customWidth="1"/>
    <col min="7" max="7" width="26.44140625" style="5" bestFit="1" customWidth="1"/>
    <col min="8" max="8" width="24.33203125" style="5" bestFit="1" customWidth="1"/>
    <col min="9" max="9" width="21.44140625" style="5" bestFit="1" customWidth="1"/>
    <col min="10" max="10" width="21.109375" style="5" bestFit="1" customWidth="1"/>
    <col min="11" max="11" width="19.6640625" style="5" bestFit="1" customWidth="1"/>
    <col min="12" max="12" width="20.6640625" style="5" bestFit="1" customWidth="1"/>
    <col min="13" max="13" width="30.33203125" style="5" customWidth="1"/>
    <col min="14" max="14" width="23.6640625" style="5" bestFit="1" customWidth="1"/>
    <col min="15" max="15" width="21.44140625" style="5" bestFit="1" customWidth="1"/>
    <col min="16" max="16" width="18.6640625" style="5" bestFit="1" customWidth="1"/>
    <col min="17" max="17" width="21.109375" style="5" bestFit="1" customWidth="1"/>
    <col min="18" max="18" width="19.6640625" style="5" bestFit="1" customWidth="1"/>
    <col min="19" max="19" width="21.6640625" style="5" bestFit="1" customWidth="1"/>
    <col min="20" max="20" width="38.88671875" style="5" customWidth="1"/>
    <col min="21" max="21" width="25" style="5" bestFit="1" customWidth="1"/>
    <col min="22" max="22" width="22.6640625" style="5" bestFit="1" customWidth="1"/>
    <col min="23" max="23" width="19.6640625" style="5" bestFit="1" customWidth="1"/>
    <col min="24" max="24" width="22.44140625" style="5" bestFit="1" customWidth="1"/>
    <col min="25" max="25" width="31.44140625" style="5" customWidth="1"/>
    <col min="26" max="27" width="21.6640625" style="5" bestFit="1" customWidth="1"/>
    <col min="28" max="28" width="25" style="5" bestFit="1" customWidth="1"/>
    <col min="29" max="29" width="22.6640625" style="5" bestFit="1" customWidth="1"/>
    <col min="30" max="30" width="19.6640625" style="5" bestFit="1" customWidth="1"/>
    <col min="31" max="31" width="22.44140625" style="5" bestFit="1" customWidth="1"/>
    <col min="32" max="32" width="20.6640625" style="12" bestFit="1" customWidth="1"/>
    <col min="33" max="33" width="10.44140625" style="19" bestFit="1" customWidth="1"/>
    <col min="78" max="78" width="9.109375" style="15"/>
    <col min="79" max="16384" width="9.109375" style="5"/>
  </cols>
  <sheetData>
    <row r="1" spans="1:78" s="4" customFormat="1" x14ac:dyDescent="0.3">
      <c r="A1" s="3"/>
      <c r="B1" s="4">
        <v>45009</v>
      </c>
      <c r="C1" s="4">
        <v>45010</v>
      </c>
      <c r="D1" s="4">
        <v>45011</v>
      </c>
      <c r="E1" s="4">
        <v>45012</v>
      </c>
      <c r="F1" s="4">
        <v>45013</v>
      </c>
      <c r="G1" s="4">
        <v>45014</v>
      </c>
      <c r="H1" s="4">
        <v>45015</v>
      </c>
      <c r="I1" s="4">
        <v>45016</v>
      </c>
      <c r="J1" s="4">
        <v>45017</v>
      </c>
      <c r="K1" s="4">
        <v>45018</v>
      </c>
      <c r="L1" s="4">
        <v>45019</v>
      </c>
      <c r="M1" s="4">
        <v>45020</v>
      </c>
      <c r="N1" s="4">
        <v>45021</v>
      </c>
      <c r="O1" s="4">
        <v>45022</v>
      </c>
      <c r="P1" s="4">
        <v>45023</v>
      </c>
      <c r="Q1" s="4">
        <v>45024</v>
      </c>
      <c r="R1" s="4">
        <v>45025</v>
      </c>
      <c r="S1" s="4">
        <v>45026</v>
      </c>
      <c r="T1" s="4">
        <v>45027</v>
      </c>
      <c r="U1" s="4">
        <v>45028</v>
      </c>
      <c r="V1" s="4">
        <v>45029</v>
      </c>
      <c r="W1" s="4">
        <v>45030</v>
      </c>
      <c r="X1" s="4">
        <v>45031</v>
      </c>
      <c r="Y1" s="4">
        <v>45032</v>
      </c>
      <c r="Z1" s="4">
        <v>45033</v>
      </c>
      <c r="AA1" s="4">
        <v>45034</v>
      </c>
      <c r="AB1" s="4">
        <v>45035</v>
      </c>
      <c r="AC1" s="4">
        <v>45036</v>
      </c>
      <c r="AD1" s="4">
        <v>45037</v>
      </c>
      <c r="AE1" s="4">
        <v>45038</v>
      </c>
      <c r="AF1" s="11">
        <v>45039</v>
      </c>
      <c r="AG1" s="17"/>
      <c r="AH1" s="18"/>
      <c r="AI1" s="18"/>
      <c r="AJ1" s="18"/>
      <c r="AK1" s="18"/>
      <c r="AL1" s="18"/>
      <c r="AM1" s="18"/>
      <c r="AN1" s="18"/>
      <c r="AO1" s="18"/>
      <c r="AP1" s="18"/>
      <c r="AQ1" s="18"/>
      <c r="AR1" s="18"/>
      <c r="AS1" s="18"/>
      <c r="AT1" s="18"/>
      <c r="AU1" s="18"/>
      <c r="AV1" s="18"/>
      <c r="AW1" s="18"/>
      <c r="AX1" s="18"/>
      <c r="AY1" s="18"/>
      <c r="AZ1" s="18"/>
      <c r="BA1" s="18"/>
      <c r="BB1" s="18"/>
      <c r="BC1" s="18"/>
      <c r="BD1" s="18"/>
      <c r="BE1" s="18"/>
      <c r="BF1" s="18"/>
      <c r="BG1" s="18"/>
      <c r="BH1" s="18"/>
      <c r="BI1" s="18"/>
      <c r="BJ1" s="18"/>
      <c r="BK1" s="18"/>
      <c r="BL1" s="18"/>
      <c r="BM1" s="18"/>
      <c r="BN1" s="18"/>
      <c r="BO1" s="18"/>
      <c r="BP1" s="18"/>
      <c r="BQ1" s="18"/>
      <c r="BR1" s="18"/>
      <c r="BS1" s="18"/>
      <c r="BT1" s="18"/>
      <c r="BU1" s="18"/>
      <c r="BV1" s="18"/>
      <c r="BW1" s="18"/>
      <c r="BX1" s="18"/>
      <c r="BY1" s="18"/>
      <c r="BZ1" s="14"/>
    </row>
    <row r="2" spans="1:78" ht="15" thickBot="1" x14ac:dyDescent="0.35">
      <c r="A2" s="3" t="str">
        <f>"Progress: "&amp; COUNTIF(B3:AE83,TRUE)&amp;"/"&amp;(COUNTIF(B3:AE83,TRUE) + COUNTIF(B3:AE83,FALSE))&amp;",   "&amp; B2*100 &amp; "%"</f>
        <v>Progress: 4/7,   57.1428571428571%</v>
      </c>
      <c r="B2" s="102">
        <f>COUNTIF(B3:AE83,TRUE)/(COUNTIF(B3:AE83,TRUE) + COUNTIF(B3:AE83,FALSE))</f>
        <v>0.5714285714285714</v>
      </c>
      <c r="C2" s="102"/>
      <c r="D2" s="102"/>
      <c r="E2" s="102"/>
      <c r="F2" s="102"/>
      <c r="G2" s="102"/>
      <c r="H2" s="102"/>
      <c r="I2" s="102"/>
      <c r="J2" s="102"/>
      <c r="K2" s="102"/>
      <c r="L2" s="102"/>
      <c r="M2" s="102"/>
      <c r="N2" s="102"/>
      <c r="O2" s="102"/>
      <c r="P2" s="102"/>
      <c r="Q2" s="102"/>
      <c r="R2" s="102"/>
      <c r="S2" s="102"/>
      <c r="T2" s="102"/>
      <c r="U2" s="102"/>
      <c r="V2" s="102"/>
      <c r="W2" s="102"/>
      <c r="X2" s="102"/>
      <c r="Y2" s="102"/>
      <c r="Z2" s="102"/>
      <c r="AA2" s="102"/>
      <c r="AB2" s="102"/>
      <c r="AC2" s="102"/>
      <c r="AD2" s="102"/>
      <c r="AE2" s="102"/>
    </row>
    <row r="3" spans="1:78" s="8" customFormat="1" ht="15" thickBot="1" x14ac:dyDescent="0.35">
      <c r="A3" s="6" t="s">
        <v>28</v>
      </c>
      <c r="B3" s="7"/>
      <c r="C3" s="7"/>
      <c r="D3" s="7"/>
      <c r="E3" s="7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13"/>
      <c r="AG3" s="19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  <c r="AW3"/>
      <c r="AX3"/>
      <c r="AY3"/>
      <c r="AZ3"/>
      <c r="BA3"/>
      <c r="BB3"/>
      <c r="BC3"/>
      <c r="BD3"/>
      <c r="BE3"/>
      <c r="BF3"/>
      <c r="BG3"/>
      <c r="BH3"/>
      <c r="BI3"/>
      <c r="BJ3"/>
      <c r="BK3"/>
      <c r="BL3"/>
      <c r="BM3"/>
      <c r="BN3"/>
      <c r="BO3"/>
      <c r="BP3"/>
      <c r="BQ3"/>
      <c r="BR3"/>
      <c r="BS3"/>
      <c r="BT3"/>
      <c r="BU3"/>
      <c r="BV3"/>
      <c r="BW3"/>
      <c r="BX3"/>
      <c r="BY3"/>
      <c r="BZ3" s="16"/>
    </row>
    <row r="4" spans="1:78" x14ac:dyDescent="0.3">
      <c r="A4" s="57" t="s">
        <v>31</v>
      </c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 t="b">
        <v>0</v>
      </c>
      <c r="Y4" s="9"/>
      <c r="Z4" s="9"/>
      <c r="AA4" s="9"/>
      <c r="AB4" s="9"/>
      <c r="AC4" s="9"/>
      <c r="AD4" s="9"/>
      <c r="AE4" s="9"/>
    </row>
    <row r="5" spans="1:78" x14ac:dyDescent="0.3">
      <c r="A5" s="58" t="s">
        <v>53</v>
      </c>
      <c r="B5" s="9"/>
      <c r="C5" s="9"/>
      <c r="D5" s="9"/>
      <c r="E5" s="9"/>
      <c r="F5" s="9"/>
      <c r="G5" s="9"/>
      <c r="H5" s="9"/>
      <c r="I5" s="9"/>
      <c r="J5" s="9"/>
      <c r="K5" s="9"/>
      <c r="L5" s="5" t="b">
        <v>1</v>
      </c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  <c r="Y5" s="9"/>
      <c r="Z5" s="9"/>
      <c r="AA5" s="9"/>
      <c r="AB5" s="9"/>
      <c r="AC5" s="9"/>
      <c r="AD5" s="9"/>
      <c r="AE5" s="9"/>
    </row>
    <row r="6" spans="1:78" x14ac:dyDescent="0.3">
      <c r="A6" s="58" t="s">
        <v>54</v>
      </c>
      <c r="B6" s="9"/>
      <c r="C6" s="9"/>
      <c r="D6" s="9"/>
      <c r="E6" s="9"/>
      <c r="F6" s="9"/>
      <c r="G6" s="9"/>
      <c r="H6" s="9"/>
      <c r="I6" s="9"/>
      <c r="J6" s="9"/>
      <c r="K6" s="9"/>
      <c r="L6" s="9"/>
      <c r="M6" s="9" t="b">
        <v>1</v>
      </c>
      <c r="N6" s="9"/>
      <c r="O6" s="9"/>
      <c r="P6" s="9"/>
      <c r="Q6" s="9"/>
      <c r="R6" s="9"/>
      <c r="S6" s="9"/>
      <c r="T6" s="9"/>
      <c r="U6" s="9"/>
      <c r="V6" s="9"/>
      <c r="W6" s="9"/>
      <c r="X6" s="9"/>
      <c r="Y6" s="9"/>
      <c r="Z6" s="9"/>
      <c r="AA6" s="9"/>
      <c r="AB6" s="9"/>
      <c r="AC6" s="9"/>
      <c r="AD6" s="9"/>
      <c r="AE6" s="9"/>
    </row>
    <row r="7" spans="1:78" x14ac:dyDescent="0.3">
      <c r="A7" s="59" t="s">
        <v>145</v>
      </c>
      <c r="B7" s="9"/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  <c r="AA7" s="9"/>
      <c r="AB7" s="9"/>
      <c r="AC7" s="9"/>
      <c r="AD7" s="9"/>
      <c r="AE7" s="9"/>
    </row>
    <row r="8" spans="1:78" x14ac:dyDescent="0.3">
      <c r="A8" s="3"/>
      <c r="B8" s="9"/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  <c r="Y8" s="9"/>
      <c r="Z8" s="9"/>
      <c r="AA8" s="9"/>
      <c r="AB8" s="9"/>
      <c r="AC8" s="9"/>
      <c r="AD8" s="9"/>
      <c r="AE8" s="9"/>
    </row>
    <row r="9" spans="1:78" x14ac:dyDescent="0.3">
      <c r="A9" s="3"/>
      <c r="B9" s="9"/>
      <c r="C9" s="9"/>
      <c r="D9" s="9"/>
      <c r="E9" s="9"/>
      <c r="F9" s="9"/>
      <c r="G9" s="9"/>
      <c r="H9" s="9"/>
      <c r="I9" s="9"/>
      <c r="J9" s="9"/>
      <c r="K9" s="9"/>
      <c r="L9" s="9"/>
      <c r="M9" s="9"/>
      <c r="N9" s="9"/>
      <c r="O9" s="9"/>
      <c r="P9" s="9"/>
      <c r="Q9" s="9"/>
      <c r="R9" s="9"/>
      <c r="S9" s="9"/>
      <c r="T9" s="9"/>
      <c r="U9" s="9"/>
      <c r="V9" s="9"/>
      <c r="W9" s="9"/>
      <c r="X9" s="9"/>
      <c r="Y9" s="9"/>
      <c r="Z9" s="9"/>
      <c r="AA9" s="9"/>
      <c r="AB9" s="9"/>
      <c r="AC9" s="9"/>
      <c r="AD9" s="9"/>
      <c r="AE9" s="9"/>
    </row>
    <row r="10" spans="1:78" x14ac:dyDescent="0.3">
      <c r="A10" s="3"/>
      <c r="B10" s="9"/>
      <c r="C10" s="9"/>
      <c r="D10" s="9"/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  <c r="AA10" s="9"/>
      <c r="AB10" s="9"/>
      <c r="AC10" s="9"/>
      <c r="AD10" s="9"/>
      <c r="AE10" s="9"/>
    </row>
    <row r="11" spans="1:78" x14ac:dyDescent="0.3">
      <c r="A11" s="3"/>
      <c r="B11" s="9"/>
      <c r="C11" s="9"/>
      <c r="D11" s="9"/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  <c r="AA11" s="9"/>
      <c r="AB11" s="9"/>
      <c r="AC11" s="9"/>
      <c r="AD11" s="9"/>
      <c r="AE11" s="9"/>
    </row>
    <row r="12" spans="1:78" x14ac:dyDescent="0.3">
      <c r="A12" s="3"/>
      <c r="B12" s="9"/>
      <c r="C12" s="9"/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  <c r="Y12" s="9"/>
      <c r="Z12" s="9"/>
      <c r="AA12" s="9"/>
      <c r="AB12" s="9"/>
      <c r="AC12" s="9"/>
      <c r="AD12" s="9"/>
      <c r="AE12" s="9"/>
    </row>
    <row r="13" spans="1:78" x14ac:dyDescent="0.3">
      <c r="A13" s="3"/>
      <c r="B13" s="9"/>
      <c r="C13" s="9"/>
      <c r="D13" s="9"/>
      <c r="E13" s="9"/>
      <c r="F13" s="9"/>
      <c r="G13" s="9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  <c r="Y13" s="9"/>
      <c r="Z13" s="9"/>
      <c r="AA13" s="9"/>
      <c r="AB13" s="9"/>
      <c r="AC13" s="9"/>
      <c r="AD13" s="9"/>
      <c r="AE13" s="9"/>
    </row>
    <row r="14" spans="1:78" x14ac:dyDescent="0.3">
      <c r="A14" s="3"/>
      <c r="B14" s="9"/>
      <c r="C14" s="9"/>
      <c r="D14" s="9"/>
      <c r="E14" s="9"/>
      <c r="F14" s="9"/>
      <c r="G14" s="9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  <c r="AA14" s="9"/>
      <c r="AB14" s="9"/>
      <c r="AC14" s="9"/>
      <c r="AD14" s="9"/>
      <c r="AE14" s="9"/>
    </row>
    <row r="15" spans="1:78" x14ac:dyDescent="0.3">
      <c r="A15" s="3"/>
      <c r="B15" s="9"/>
      <c r="C15" s="9"/>
      <c r="D15" s="9"/>
      <c r="E15" s="9"/>
      <c r="F15" s="9"/>
      <c r="G15" s="9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  <c r="Y15" s="9"/>
      <c r="Z15" s="9"/>
      <c r="AA15" s="9"/>
      <c r="AB15" s="9"/>
      <c r="AC15" s="9"/>
      <c r="AD15" s="9"/>
      <c r="AE15" s="9"/>
    </row>
    <row r="16" spans="1:78" ht="15" thickBot="1" x14ac:dyDescent="0.35">
      <c r="A16" s="3"/>
      <c r="B16" s="9"/>
      <c r="C16" s="9"/>
      <c r="D16" s="9"/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  <c r="Y16" s="9"/>
      <c r="Z16" s="9"/>
      <c r="AA16" s="9"/>
      <c r="AB16" s="9"/>
      <c r="AC16" s="9"/>
      <c r="AD16" s="9"/>
      <c r="AE16" s="9"/>
    </row>
    <row r="17" spans="1:78" s="8" customFormat="1" ht="15" thickBot="1" x14ac:dyDescent="0.35">
      <c r="A17" s="6" t="s">
        <v>29</v>
      </c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  <c r="AA17" s="7"/>
      <c r="AB17" s="7"/>
      <c r="AC17" s="7"/>
      <c r="AD17" s="7"/>
      <c r="AE17" s="7"/>
      <c r="AF17" s="13"/>
      <c r="AG17" s="19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/>
      <c r="AZ17"/>
      <c r="BA17"/>
      <c r="BB17"/>
      <c r="BC17"/>
      <c r="BD17"/>
      <c r="BE17"/>
      <c r="BF17"/>
      <c r="BG17"/>
      <c r="BH17"/>
      <c r="BI17"/>
      <c r="BJ17"/>
      <c r="BK17"/>
      <c r="BL17"/>
      <c r="BM17"/>
      <c r="BN17"/>
      <c r="BO17"/>
      <c r="BP17"/>
      <c r="BQ17"/>
      <c r="BR17"/>
      <c r="BS17"/>
      <c r="BT17"/>
      <c r="BU17"/>
      <c r="BV17"/>
      <c r="BW17"/>
      <c r="BX17"/>
      <c r="BY17"/>
      <c r="BZ17" s="16"/>
    </row>
    <row r="18" spans="1:78" x14ac:dyDescent="0.3">
      <c r="A18" s="3" t="s">
        <v>50</v>
      </c>
      <c r="B18" s="9"/>
      <c r="C18" s="9"/>
      <c r="D18" s="9"/>
      <c r="E18" s="9"/>
      <c r="F18" s="9"/>
      <c r="G18" s="9" t="b">
        <v>0</v>
      </c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  <c r="Y18" s="9"/>
      <c r="Z18" s="9"/>
      <c r="AA18" s="9"/>
      <c r="AB18" s="9"/>
      <c r="AC18" s="9"/>
      <c r="AD18" s="9"/>
      <c r="AE18" s="9"/>
    </row>
    <row r="19" spans="1:78" x14ac:dyDescent="0.3">
      <c r="A19" s="3" t="s">
        <v>32</v>
      </c>
      <c r="B19" s="9"/>
      <c r="C19" s="9"/>
      <c r="D19" s="9"/>
      <c r="E19" s="9"/>
      <c r="F19" s="9"/>
      <c r="G19" s="9" t="b">
        <v>0</v>
      </c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  <c r="AA19" s="9"/>
      <c r="AB19" s="9"/>
      <c r="AC19" s="9"/>
      <c r="AD19" s="9"/>
      <c r="AE19" s="9"/>
    </row>
    <row r="20" spans="1:78" x14ac:dyDescent="0.3">
      <c r="A20" s="3" t="s">
        <v>36</v>
      </c>
      <c r="B20" s="9"/>
      <c r="C20" s="9"/>
      <c r="D20" s="9"/>
      <c r="E20" s="9"/>
      <c r="F20" s="9"/>
      <c r="G20" s="9" t="b">
        <v>1</v>
      </c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  <c r="AA20" s="9"/>
      <c r="AB20" s="9"/>
      <c r="AC20" s="9"/>
      <c r="AD20" s="9"/>
      <c r="AE20" s="9"/>
    </row>
    <row r="21" spans="1:78" x14ac:dyDescent="0.3">
      <c r="A21" s="3" t="s">
        <v>37</v>
      </c>
      <c r="B21" s="9"/>
      <c r="C21" s="9"/>
      <c r="D21" s="9"/>
      <c r="E21" s="9"/>
      <c r="F21" s="9"/>
      <c r="G21" s="9" t="b">
        <v>1</v>
      </c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  <c r="AA21" s="9"/>
      <c r="AB21" s="9"/>
      <c r="AC21" s="9"/>
      <c r="AD21" s="9"/>
      <c r="AE21" s="9"/>
    </row>
    <row r="22" spans="1:78" x14ac:dyDescent="0.3">
      <c r="A22" s="3"/>
      <c r="B22" s="9"/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  <c r="AA22" s="9"/>
      <c r="AB22" s="9"/>
      <c r="AC22" s="9"/>
      <c r="AD22" s="9"/>
      <c r="AE22" s="9"/>
    </row>
    <row r="23" spans="1:78" x14ac:dyDescent="0.3">
      <c r="A23" s="3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  <c r="AA23" s="9"/>
      <c r="AB23" s="9"/>
      <c r="AC23" s="9"/>
      <c r="AD23" s="9"/>
      <c r="AE23" s="9"/>
    </row>
    <row r="24" spans="1:78" x14ac:dyDescent="0.3">
      <c r="A24" s="3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  <c r="AA24" s="9"/>
      <c r="AB24" s="9"/>
      <c r="AC24" s="9"/>
      <c r="AD24" s="9"/>
      <c r="AE24" s="9"/>
    </row>
    <row r="25" spans="1:78" x14ac:dyDescent="0.3">
      <c r="A25" s="3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  <c r="AA25" s="9"/>
      <c r="AB25" s="9"/>
      <c r="AC25" s="9"/>
      <c r="AD25" s="9"/>
      <c r="AE25" s="9"/>
    </row>
    <row r="26" spans="1:78" x14ac:dyDescent="0.3">
      <c r="A26" s="3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  <c r="AA26" s="9"/>
      <c r="AB26" s="9"/>
      <c r="AC26" s="9"/>
      <c r="AD26" s="9"/>
      <c r="AE26" s="9"/>
    </row>
    <row r="27" spans="1:78" x14ac:dyDescent="0.3">
      <c r="A27" s="3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  <c r="AA27" s="9"/>
      <c r="AB27" s="9"/>
      <c r="AC27" s="9"/>
      <c r="AD27" s="9"/>
      <c r="AE27" s="9"/>
    </row>
    <row r="28" spans="1:78" x14ac:dyDescent="0.3">
      <c r="A28" s="3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  <c r="AA28" s="9"/>
      <c r="AB28" s="9"/>
      <c r="AC28" s="9"/>
      <c r="AD28" s="9"/>
      <c r="AE28" s="9"/>
    </row>
    <row r="29" spans="1:78" x14ac:dyDescent="0.3">
      <c r="A29" s="3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  <c r="AA29" s="9"/>
      <c r="AB29" s="9"/>
      <c r="AC29" s="9"/>
      <c r="AD29" s="9"/>
      <c r="AE29" s="9"/>
    </row>
    <row r="30" spans="1:78" x14ac:dyDescent="0.3">
      <c r="A30" s="3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  <c r="Y30" s="9"/>
      <c r="Z30" s="9"/>
      <c r="AA30" s="9"/>
      <c r="AB30" s="9"/>
      <c r="AC30" s="9"/>
      <c r="AD30" s="9"/>
      <c r="AE30" s="9"/>
    </row>
    <row r="31" spans="1:78" x14ac:dyDescent="0.3">
      <c r="A31" s="3"/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  <c r="AA31" s="9"/>
      <c r="AB31" s="9"/>
      <c r="AC31" s="9"/>
      <c r="AD31" s="9"/>
      <c r="AE31" s="9"/>
    </row>
    <row r="32" spans="1:78" x14ac:dyDescent="0.3">
      <c r="A32" s="3"/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  <c r="AA32" s="9"/>
      <c r="AB32" s="9"/>
      <c r="AC32" s="9"/>
      <c r="AD32" s="9"/>
      <c r="AE32" s="9"/>
    </row>
    <row r="33" spans="1:78" ht="15" thickBot="1" x14ac:dyDescent="0.35">
      <c r="A33" s="3"/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  <c r="Y33" s="9"/>
      <c r="Z33" s="9"/>
      <c r="AA33" s="9"/>
      <c r="AB33" s="9"/>
      <c r="AC33" s="9"/>
      <c r="AD33" s="9"/>
      <c r="AE33" s="9"/>
    </row>
    <row r="34" spans="1:78" s="8" customFormat="1" ht="15" thickBot="1" x14ac:dyDescent="0.35">
      <c r="A34" s="6" t="s">
        <v>30</v>
      </c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  <c r="AA34" s="7"/>
      <c r="AB34" s="7"/>
      <c r="AC34" s="7"/>
      <c r="AD34" s="7"/>
      <c r="AE34" s="7"/>
      <c r="AF34" s="13"/>
      <c r="AG34" s="19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  <c r="AY34"/>
      <c r="AZ34"/>
      <c r="BA34"/>
      <c r="BB34"/>
      <c r="BC34"/>
      <c r="BD34"/>
      <c r="BE34"/>
      <c r="BF34"/>
      <c r="BG34"/>
      <c r="BH34"/>
      <c r="BI34"/>
      <c r="BJ34"/>
      <c r="BK34"/>
      <c r="BL34"/>
      <c r="BM34"/>
      <c r="BN34"/>
      <c r="BO34"/>
      <c r="BP34"/>
      <c r="BQ34"/>
      <c r="BR34"/>
      <c r="BS34"/>
      <c r="BT34"/>
      <c r="BU34"/>
      <c r="BV34"/>
      <c r="BW34"/>
      <c r="BX34"/>
      <c r="BY34"/>
      <c r="BZ34" s="16"/>
    </row>
    <row r="35" spans="1:78" x14ac:dyDescent="0.3">
      <c r="A35" s="3"/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  <c r="Y35" s="9"/>
      <c r="Z35" s="9"/>
      <c r="AA35" s="9"/>
      <c r="AB35" s="9"/>
      <c r="AC35" s="9"/>
      <c r="AD35" s="9"/>
      <c r="AE35" s="9"/>
    </row>
    <row r="36" spans="1:78" x14ac:dyDescent="0.3"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  <c r="AA36" s="9"/>
      <c r="AB36" s="9"/>
      <c r="AC36" s="9"/>
      <c r="AD36" s="9"/>
      <c r="AE36" s="9"/>
    </row>
    <row r="37" spans="1:78" x14ac:dyDescent="0.3"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  <c r="Y37" s="9"/>
      <c r="Z37" s="9"/>
      <c r="AA37" s="9"/>
      <c r="AB37" s="9"/>
      <c r="AC37" s="9"/>
      <c r="AD37" s="9"/>
      <c r="AE37" s="9"/>
    </row>
    <row r="38" spans="1:78" x14ac:dyDescent="0.3"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  <c r="Y38" s="9"/>
      <c r="Z38" s="9"/>
      <c r="AA38" s="9"/>
      <c r="AB38" s="9"/>
      <c r="AC38" s="9"/>
      <c r="AD38" s="9"/>
      <c r="AE38" s="9"/>
    </row>
    <row r="39" spans="1:78" x14ac:dyDescent="0.3"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  <c r="Y39" s="9"/>
      <c r="Z39" s="9"/>
      <c r="AA39" s="9"/>
      <c r="AB39" s="9"/>
      <c r="AC39" s="9"/>
      <c r="AD39" s="9"/>
      <c r="AE39" s="9"/>
    </row>
    <row r="40" spans="1:78" x14ac:dyDescent="0.3">
      <c r="B40" s="9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  <c r="Y40" s="9"/>
      <c r="Z40" s="9"/>
      <c r="AA40" s="9"/>
      <c r="AB40" s="9"/>
      <c r="AC40" s="9"/>
      <c r="AD40" s="9"/>
      <c r="AE40" s="9"/>
    </row>
    <row r="41" spans="1:78" x14ac:dyDescent="0.3"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  <c r="Y41" s="9"/>
      <c r="Z41" s="9"/>
      <c r="AA41" s="9"/>
      <c r="AB41" s="9"/>
      <c r="AC41" s="9"/>
      <c r="AD41" s="9"/>
      <c r="AE41" s="9"/>
    </row>
    <row r="42" spans="1:78" x14ac:dyDescent="0.3"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  <c r="AA42" s="9"/>
      <c r="AB42" s="9"/>
      <c r="AC42" s="9"/>
      <c r="AD42" s="9"/>
      <c r="AE42" s="9"/>
    </row>
    <row r="43" spans="1:78" x14ac:dyDescent="0.3"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  <c r="AA43" s="9"/>
      <c r="AB43" s="9"/>
      <c r="AC43" s="9"/>
      <c r="AD43" s="9"/>
      <c r="AE43" s="9"/>
    </row>
    <row r="44" spans="1:78" x14ac:dyDescent="0.3"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  <c r="AA44" s="9"/>
      <c r="AB44" s="9"/>
      <c r="AC44" s="9"/>
      <c r="AD44" s="9"/>
      <c r="AE44" s="9"/>
    </row>
    <row r="45" spans="1:78" x14ac:dyDescent="0.3"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  <c r="AA45" s="9"/>
      <c r="AB45" s="9"/>
      <c r="AC45" s="9"/>
      <c r="AD45" s="9"/>
      <c r="AE45" s="9"/>
    </row>
    <row r="46" spans="1:78" x14ac:dyDescent="0.3"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  <c r="AA46" s="9"/>
      <c r="AB46" s="9"/>
      <c r="AC46" s="9"/>
      <c r="AD46" s="9"/>
      <c r="AE46" s="9"/>
    </row>
    <row r="47" spans="1:78" x14ac:dyDescent="0.3">
      <c r="B47" s="9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  <c r="Y47" s="9"/>
      <c r="Z47" s="9"/>
      <c r="AA47" s="9"/>
      <c r="AB47" s="9"/>
      <c r="AC47" s="9"/>
      <c r="AD47" s="9"/>
      <c r="AE47" s="9"/>
    </row>
    <row r="48" spans="1:78" x14ac:dyDescent="0.3"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  <c r="Y48" s="9"/>
      <c r="Z48" s="9"/>
      <c r="AA48" s="9"/>
      <c r="AB48" s="9"/>
      <c r="AC48" s="9"/>
      <c r="AD48" s="9"/>
      <c r="AE48" s="9"/>
    </row>
    <row r="49" spans="2:31" x14ac:dyDescent="0.3">
      <c r="B49" s="9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  <c r="Y49" s="9"/>
      <c r="Z49" s="9"/>
      <c r="AA49" s="9"/>
      <c r="AB49" s="9"/>
      <c r="AC49" s="9"/>
      <c r="AD49" s="9"/>
      <c r="AE49" s="9"/>
    </row>
    <row r="50" spans="2:31" x14ac:dyDescent="0.3"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  <c r="Y50" s="9"/>
      <c r="Z50" s="9"/>
      <c r="AA50" s="9"/>
      <c r="AB50" s="9"/>
      <c r="AC50" s="9"/>
      <c r="AD50" s="9"/>
      <c r="AE50" s="9"/>
    </row>
    <row r="51" spans="2:31" x14ac:dyDescent="0.3"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  <c r="Y51" s="9"/>
      <c r="Z51" s="9"/>
      <c r="AA51" s="9"/>
      <c r="AB51" s="9"/>
      <c r="AC51" s="9"/>
      <c r="AD51" s="9"/>
      <c r="AE51" s="9"/>
    </row>
    <row r="52" spans="2:31" x14ac:dyDescent="0.3">
      <c r="B52" s="9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  <c r="AA52" s="9"/>
      <c r="AB52" s="9"/>
      <c r="AC52" s="9"/>
      <c r="AD52" s="9"/>
      <c r="AE52" s="9"/>
    </row>
    <row r="53" spans="2:31" x14ac:dyDescent="0.3"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  <c r="AA53" s="9"/>
      <c r="AB53" s="9"/>
      <c r="AC53" s="9"/>
      <c r="AD53" s="9"/>
      <c r="AE53" s="9"/>
    </row>
    <row r="54" spans="2:31" x14ac:dyDescent="0.3"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  <c r="Y54" s="9"/>
      <c r="Z54" s="9"/>
      <c r="AA54" s="9"/>
      <c r="AB54" s="9"/>
      <c r="AC54" s="9"/>
      <c r="AD54" s="9"/>
      <c r="AE54" s="9"/>
    </row>
    <row r="55" spans="2:31" x14ac:dyDescent="0.3"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  <c r="Y55" s="9"/>
      <c r="Z55" s="9"/>
      <c r="AA55" s="9"/>
      <c r="AB55" s="9"/>
      <c r="AC55" s="9"/>
      <c r="AD55" s="9"/>
      <c r="AE55" s="9"/>
    </row>
    <row r="56" spans="2:31" x14ac:dyDescent="0.3"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  <c r="Y56" s="9"/>
      <c r="Z56" s="9"/>
      <c r="AA56" s="9"/>
      <c r="AB56" s="9"/>
      <c r="AC56" s="9"/>
      <c r="AD56" s="9"/>
      <c r="AE56" s="9"/>
    </row>
    <row r="57" spans="2:31" x14ac:dyDescent="0.3"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  <c r="Y57" s="9"/>
      <c r="Z57" s="9"/>
      <c r="AA57" s="9"/>
      <c r="AB57" s="9"/>
      <c r="AC57" s="9"/>
      <c r="AD57" s="9"/>
      <c r="AE57" s="9"/>
    </row>
    <row r="58" spans="2:31" x14ac:dyDescent="0.3"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  <c r="Y58" s="9"/>
      <c r="Z58" s="9"/>
      <c r="AA58" s="9"/>
      <c r="AB58" s="9"/>
      <c r="AC58" s="9"/>
      <c r="AD58" s="9"/>
      <c r="AE58" s="9"/>
    </row>
    <row r="59" spans="2:31" x14ac:dyDescent="0.3"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  <c r="Y59" s="9"/>
      <c r="Z59" s="9"/>
      <c r="AA59" s="9"/>
      <c r="AB59" s="9"/>
      <c r="AC59" s="9"/>
      <c r="AD59" s="9"/>
      <c r="AE59" s="9"/>
    </row>
    <row r="60" spans="2:31" x14ac:dyDescent="0.3"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  <c r="Y60" s="9"/>
      <c r="Z60" s="9"/>
      <c r="AA60" s="9"/>
      <c r="AB60" s="9"/>
      <c r="AC60" s="9"/>
      <c r="AD60" s="9"/>
      <c r="AE60" s="9"/>
    </row>
    <row r="61" spans="2:31" x14ac:dyDescent="0.3"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  <c r="Y61" s="9"/>
      <c r="Z61" s="9"/>
      <c r="AA61" s="9"/>
      <c r="AB61" s="9"/>
      <c r="AC61" s="9"/>
      <c r="AD61" s="9"/>
      <c r="AE61" s="9"/>
    </row>
    <row r="62" spans="2:31" x14ac:dyDescent="0.3"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  <c r="Y62" s="9"/>
      <c r="Z62" s="9"/>
      <c r="AA62" s="9"/>
      <c r="AB62" s="9"/>
      <c r="AC62" s="9"/>
      <c r="AD62" s="9"/>
      <c r="AE62" s="9"/>
    </row>
    <row r="63" spans="2:31" x14ac:dyDescent="0.3"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  <c r="Y63" s="9"/>
      <c r="Z63" s="9"/>
      <c r="AA63" s="9"/>
      <c r="AB63" s="9"/>
      <c r="AC63" s="9"/>
      <c r="AD63" s="9"/>
      <c r="AE63" s="9"/>
    </row>
    <row r="64" spans="2:31" x14ac:dyDescent="0.3"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  <c r="Y64" s="9"/>
      <c r="Z64" s="9"/>
      <c r="AA64" s="9"/>
      <c r="AB64" s="9"/>
      <c r="AC64" s="9"/>
      <c r="AD64" s="9"/>
      <c r="AE64" s="9"/>
    </row>
    <row r="65" spans="2:31" x14ac:dyDescent="0.3"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  <c r="Y65" s="9"/>
      <c r="Z65" s="9"/>
      <c r="AA65" s="9"/>
      <c r="AB65" s="9"/>
      <c r="AC65" s="9"/>
      <c r="AD65" s="9"/>
      <c r="AE65" s="9"/>
    </row>
    <row r="66" spans="2:31" x14ac:dyDescent="0.3"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  <c r="Y66" s="9"/>
      <c r="Z66" s="9"/>
      <c r="AA66" s="9"/>
      <c r="AB66" s="9"/>
      <c r="AC66" s="9"/>
      <c r="AD66" s="9"/>
      <c r="AE66" s="9"/>
    </row>
    <row r="67" spans="2:31" x14ac:dyDescent="0.3"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  <c r="Y67" s="9"/>
      <c r="Z67" s="9"/>
      <c r="AA67" s="9"/>
      <c r="AB67" s="9"/>
      <c r="AC67" s="9"/>
      <c r="AD67" s="9"/>
      <c r="AE67" s="9"/>
    </row>
    <row r="68" spans="2:31" x14ac:dyDescent="0.3"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  <c r="Y68" s="9"/>
      <c r="Z68" s="9"/>
      <c r="AA68" s="9"/>
      <c r="AB68" s="9"/>
      <c r="AC68" s="9"/>
      <c r="AD68" s="9"/>
      <c r="AE68" s="9"/>
    </row>
    <row r="69" spans="2:31" x14ac:dyDescent="0.3"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  <c r="Y69" s="9"/>
      <c r="Z69" s="9"/>
      <c r="AA69" s="9"/>
      <c r="AB69" s="9"/>
      <c r="AC69" s="9"/>
      <c r="AD69" s="9"/>
      <c r="AE69" s="9"/>
    </row>
    <row r="70" spans="2:31" x14ac:dyDescent="0.3"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  <c r="Y70" s="9"/>
      <c r="Z70" s="9"/>
      <c r="AA70" s="9"/>
      <c r="AB70" s="9"/>
      <c r="AC70" s="9"/>
      <c r="AD70" s="9"/>
      <c r="AE70" s="9"/>
    </row>
    <row r="71" spans="2:31" x14ac:dyDescent="0.3"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  <c r="Y71" s="9"/>
      <c r="Z71" s="9"/>
      <c r="AA71" s="9"/>
      <c r="AB71" s="9"/>
      <c r="AC71" s="9"/>
      <c r="AD71" s="9"/>
      <c r="AE71" s="9"/>
    </row>
    <row r="72" spans="2:31" x14ac:dyDescent="0.3"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  <c r="Y72" s="9"/>
      <c r="Z72" s="9"/>
      <c r="AA72" s="9"/>
      <c r="AB72" s="9"/>
      <c r="AC72" s="9"/>
      <c r="AD72" s="9"/>
      <c r="AE72" s="9"/>
    </row>
    <row r="73" spans="2:31" x14ac:dyDescent="0.3"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  <c r="Y73" s="9"/>
      <c r="Z73" s="9"/>
      <c r="AA73" s="9"/>
      <c r="AB73" s="9"/>
      <c r="AC73" s="9"/>
      <c r="AD73" s="9"/>
      <c r="AE73" s="9"/>
    </row>
    <row r="74" spans="2:31" x14ac:dyDescent="0.3"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  <c r="AA74" s="9"/>
      <c r="AB74" s="9"/>
      <c r="AC74" s="9"/>
      <c r="AD74" s="9"/>
      <c r="AE74" s="9"/>
    </row>
    <row r="75" spans="2:31" x14ac:dyDescent="0.3"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  <c r="AA75" s="9"/>
      <c r="AB75" s="9"/>
      <c r="AC75" s="9"/>
      <c r="AD75" s="9"/>
      <c r="AE75" s="9"/>
    </row>
    <row r="76" spans="2:31" x14ac:dyDescent="0.3"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  <c r="AA76" s="9"/>
      <c r="AB76" s="9"/>
      <c r="AC76" s="9"/>
      <c r="AD76" s="9"/>
      <c r="AE76" s="9"/>
    </row>
    <row r="77" spans="2:31" x14ac:dyDescent="0.3"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  <c r="AA77" s="9"/>
      <c r="AB77" s="9"/>
      <c r="AC77" s="9"/>
      <c r="AD77" s="9"/>
      <c r="AE77" s="9"/>
    </row>
    <row r="78" spans="2:31" x14ac:dyDescent="0.3"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  <c r="AA78" s="9"/>
      <c r="AB78" s="9"/>
      <c r="AC78" s="9"/>
      <c r="AD78" s="9"/>
      <c r="AE78" s="9"/>
    </row>
    <row r="79" spans="2:31" x14ac:dyDescent="0.3"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  <c r="AA79" s="9"/>
      <c r="AB79" s="9"/>
      <c r="AC79" s="9"/>
      <c r="AD79" s="9"/>
      <c r="AE79" s="9"/>
    </row>
    <row r="80" spans="2:31" x14ac:dyDescent="0.3"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  <c r="AA80" s="9"/>
      <c r="AB80" s="9"/>
      <c r="AC80" s="9"/>
      <c r="AD80" s="9"/>
      <c r="AE80" s="9"/>
    </row>
    <row r="81" spans="2:31" x14ac:dyDescent="0.3"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  <c r="AA81" s="9"/>
      <c r="AB81" s="9"/>
      <c r="AC81" s="9"/>
      <c r="AD81" s="9"/>
      <c r="AE81" s="9"/>
    </row>
    <row r="82" spans="2:31" x14ac:dyDescent="0.3"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  <c r="AA82" s="9"/>
      <c r="AB82" s="9"/>
      <c r="AC82" s="9"/>
      <c r="AD82" s="9"/>
      <c r="AE82" s="9"/>
    </row>
    <row r="83" spans="2:31" x14ac:dyDescent="0.3"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  <c r="AA83" s="9"/>
      <c r="AB83" s="9"/>
      <c r="AC83" s="9"/>
      <c r="AD83" s="9"/>
      <c r="AE83" s="9"/>
    </row>
  </sheetData>
  <mergeCells count="1">
    <mergeCell ref="B2:AE2"/>
  </mergeCells>
  <conditionalFormatting sqref="B2:AE2">
    <cfRule type="dataBar" priority="3">
      <dataBar>
        <cfvo type="num" val="0"/>
        <cfvo type="num" val="1"/>
        <color rgb="FF638EC6"/>
      </dataBar>
      <extLst>
        <ext xmlns:x14="http://schemas.microsoft.com/office/spreadsheetml/2009/9/main" uri="{B025F937-C7B1-47D3-B67F-A62EFF666E3E}">
          <x14:id>{75B866D7-124D-F840-B8A2-43D92F0BD0CE}</x14:id>
        </ext>
      </extLst>
    </cfRule>
  </conditionalFormatting>
  <conditionalFormatting sqref="B4:AE100">
    <cfRule type="expression" dxfId="0" priority="2" stopIfTrue="1">
      <formula>B4</formula>
    </cfRule>
  </conditionalFormatting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86" r:id="rId3" name="Check Box 38">
              <controlPr defaultSize="0" autoFill="0" autoLine="0" autoPict="0">
                <anchor moveWithCells="1">
                  <from>
                    <xdr:col>23</xdr:col>
                    <xdr:colOff>0</xdr:colOff>
                    <xdr:row>3</xdr:row>
                    <xdr:rowOff>22860</xdr:rowOff>
                  </from>
                  <to>
                    <xdr:col>24</xdr:col>
                    <xdr:colOff>0</xdr:colOff>
                    <xdr:row>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9" r:id="rId4" name="Check Box 41">
              <controlPr defaultSize="0" autoFill="0" autoLine="0" autoPict="0">
                <anchor moveWithCells="1">
                  <from>
                    <xdr:col>6</xdr:col>
                    <xdr:colOff>0</xdr:colOff>
                    <xdr:row>17</xdr:row>
                    <xdr:rowOff>22860</xdr:rowOff>
                  </from>
                  <to>
                    <xdr:col>6</xdr:col>
                    <xdr:colOff>1562100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0" r:id="rId5" name="Check Box 42">
              <controlPr defaultSize="0" autoFill="0" autoLine="0" autoPict="0">
                <anchor moveWithCells="1">
                  <from>
                    <xdr:col>6</xdr:col>
                    <xdr:colOff>0</xdr:colOff>
                    <xdr:row>18</xdr:row>
                    <xdr:rowOff>22860</xdr:rowOff>
                  </from>
                  <to>
                    <xdr:col>6</xdr:col>
                    <xdr:colOff>1562100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1" r:id="rId6" name="Check Box 43">
              <controlPr defaultSize="0" autoFill="0" autoLine="0" autoPict="0">
                <anchor moveWithCells="1">
                  <from>
                    <xdr:col>6</xdr:col>
                    <xdr:colOff>0</xdr:colOff>
                    <xdr:row>19</xdr:row>
                    <xdr:rowOff>22860</xdr:rowOff>
                  </from>
                  <to>
                    <xdr:col>6</xdr:col>
                    <xdr:colOff>1562100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2" r:id="rId7" name="Check Box 44">
              <controlPr defaultSize="0" autoFill="0" autoLine="0" autoPict="0">
                <anchor moveWithCells="1">
                  <from>
                    <xdr:col>6</xdr:col>
                    <xdr:colOff>0</xdr:colOff>
                    <xdr:row>20</xdr:row>
                    <xdr:rowOff>22860</xdr:rowOff>
                  </from>
                  <to>
                    <xdr:col>6</xdr:col>
                    <xdr:colOff>1562100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3" r:id="rId8" name="Check Box 45">
              <controlPr defaultSize="0" autoFill="0" autoLine="0" autoPict="0">
                <anchor moveWithCells="1">
                  <from>
                    <xdr:col>11</xdr:col>
                    <xdr:colOff>0</xdr:colOff>
                    <xdr:row>4</xdr:row>
                    <xdr:rowOff>22860</xdr:rowOff>
                  </from>
                  <to>
                    <xdr:col>11</xdr:col>
                    <xdr:colOff>1562100</xdr:colOff>
                    <xdr:row>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4" r:id="rId9" name="Check Box 46">
              <controlPr defaultSize="0" autoFill="0" autoLine="0" autoPict="0">
                <anchor moveWithCells="1">
                  <from>
                    <xdr:col>12</xdr:col>
                    <xdr:colOff>0</xdr:colOff>
                    <xdr:row>5</xdr:row>
                    <xdr:rowOff>22860</xdr:rowOff>
                  </from>
                  <to>
                    <xdr:col>12</xdr:col>
                    <xdr:colOff>1379220</xdr:colOff>
                    <xdr:row>6</xdr:row>
                    <xdr:rowOff>0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5B866D7-124D-F840-B8A2-43D92F0BD0CE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B2:AE2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E887C8-A768-164D-86B2-FCFEE017644C}">
  <dimension ref="A1:J20"/>
  <sheetViews>
    <sheetView zoomScaleNormal="100" workbookViewId="0">
      <pane ySplit="3" topLeftCell="A4" activePane="bottomLeft" state="frozen"/>
      <selection pane="bottomLeft" activeCell="B15" sqref="B15"/>
    </sheetView>
  </sheetViews>
  <sheetFormatPr defaultColWidth="10.6640625" defaultRowHeight="14.4" x14ac:dyDescent="0.3"/>
  <cols>
    <col min="1" max="1" width="14.44140625" style="92" customWidth="1"/>
    <col min="2" max="2" width="10.6640625" style="98"/>
    <col min="3" max="3" width="10.6640625" style="96"/>
    <col min="4" max="7" width="10.6640625" style="94"/>
    <col min="10" max="16384" width="10.6640625" style="84"/>
  </cols>
  <sheetData>
    <row r="1" spans="1:10" ht="14.4" customHeight="1" x14ac:dyDescent="0.3">
      <c r="A1" s="104" t="s">
        <v>260</v>
      </c>
      <c r="B1" s="104"/>
      <c r="C1" s="104"/>
      <c r="D1" s="104"/>
      <c r="E1" s="104"/>
      <c r="F1" s="104"/>
      <c r="G1" s="104"/>
      <c r="J1" s="53"/>
    </row>
    <row r="2" spans="1:10" ht="15" customHeight="1" x14ac:dyDescent="0.3">
      <c r="A2" s="104"/>
      <c r="B2" s="104"/>
      <c r="C2" s="104"/>
      <c r="D2" s="104"/>
      <c r="E2" s="104"/>
      <c r="F2" s="104"/>
      <c r="G2" s="104"/>
      <c r="J2" s="53"/>
    </row>
    <row r="3" spans="1:10" s="92" customFormat="1" ht="43.2" x14ac:dyDescent="0.3">
      <c r="A3" s="99" t="s">
        <v>262</v>
      </c>
      <c r="B3" s="97" t="s">
        <v>265</v>
      </c>
      <c r="C3" s="95" t="s">
        <v>276</v>
      </c>
      <c r="D3" s="97" t="s">
        <v>263</v>
      </c>
      <c r="E3" s="97" t="s">
        <v>264</v>
      </c>
      <c r="F3" s="97" t="s">
        <v>261</v>
      </c>
      <c r="G3" s="97" t="s">
        <v>266</v>
      </c>
      <c r="J3" s="93"/>
    </row>
    <row r="4" spans="1:10" x14ac:dyDescent="0.3">
      <c r="A4" s="92" t="s">
        <v>267</v>
      </c>
      <c r="B4" s="96">
        <f>F4*D4*E4</f>
        <v>150660</v>
      </c>
      <c r="C4" s="96">
        <f xml:space="preserve"> 340*2</f>
        <v>680</v>
      </c>
      <c r="D4" s="92">
        <v>135</v>
      </c>
      <c r="E4" s="92">
        <v>46.5</v>
      </c>
      <c r="F4" s="92">
        <v>24</v>
      </c>
      <c r="G4" s="92">
        <v>70</v>
      </c>
    </row>
    <row r="5" spans="1:10" x14ac:dyDescent="0.3">
      <c r="A5" s="92" t="s">
        <v>268</v>
      </c>
      <c r="B5" s="96">
        <f>F5*D5*E5</f>
        <v>93312</v>
      </c>
      <c r="C5" s="96">
        <v>250</v>
      </c>
      <c r="D5" s="92">
        <f>50 + 22</f>
        <v>72</v>
      </c>
      <c r="E5" s="92">
        <v>36</v>
      </c>
      <c r="F5" s="92">
        <v>36</v>
      </c>
      <c r="G5" s="92">
        <v>65</v>
      </c>
    </row>
    <row r="6" spans="1:10" x14ac:dyDescent="0.3">
      <c r="A6" s="92" t="s">
        <v>269</v>
      </c>
      <c r="B6" s="96">
        <f>F6*D6*E6</f>
        <v>12900</v>
      </c>
      <c r="C6" s="96">
        <v>150</v>
      </c>
      <c r="D6" s="92">
        <v>43</v>
      </c>
      <c r="E6" s="92">
        <v>25</v>
      </c>
      <c r="F6" s="92">
        <f xml:space="preserve"> 10 + 2</f>
        <v>12</v>
      </c>
      <c r="G6" s="92">
        <v>145</v>
      </c>
    </row>
    <row r="7" spans="1:10" x14ac:dyDescent="0.3">
      <c r="A7" s="92" t="s">
        <v>270</v>
      </c>
      <c r="B7" s="96">
        <f>F7*D7*E7</f>
        <v>27648</v>
      </c>
      <c r="C7" s="96">
        <v>50</v>
      </c>
      <c r="D7" s="92">
        <v>36</v>
      </c>
      <c r="E7" s="92">
        <v>32</v>
      </c>
      <c r="F7" s="92">
        <v>24</v>
      </c>
      <c r="G7" s="92">
        <v>190</v>
      </c>
    </row>
    <row r="8" spans="1:10" x14ac:dyDescent="0.3">
      <c r="A8" s="92" t="s">
        <v>271</v>
      </c>
      <c r="B8" s="96"/>
      <c r="D8" s="92">
        <v>20</v>
      </c>
      <c r="E8" s="92">
        <v>10</v>
      </c>
      <c r="F8" s="92">
        <v>20</v>
      </c>
      <c r="G8" s="92">
        <v>5</v>
      </c>
    </row>
    <row r="9" spans="1:10" x14ac:dyDescent="0.3">
      <c r="A9" s="92" t="s">
        <v>272</v>
      </c>
      <c r="B9" s="96"/>
      <c r="D9" s="84"/>
      <c r="E9" s="84"/>
      <c r="F9" s="84"/>
      <c r="G9" s="92">
        <v>85</v>
      </c>
    </row>
    <row r="10" spans="1:10" x14ac:dyDescent="0.3">
      <c r="A10" s="92" t="s">
        <v>75</v>
      </c>
      <c r="B10" s="96"/>
      <c r="D10" s="84"/>
      <c r="E10" s="84"/>
      <c r="F10" s="92"/>
      <c r="G10" s="84"/>
    </row>
    <row r="11" spans="1:10" x14ac:dyDescent="0.3">
      <c r="A11" s="92" t="s">
        <v>274</v>
      </c>
      <c r="B11" s="96"/>
      <c r="D11" s="84"/>
      <c r="E11" s="84"/>
      <c r="F11" s="84"/>
      <c r="G11" s="84"/>
    </row>
    <row r="12" spans="1:10" x14ac:dyDescent="0.3">
      <c r="A12" s="92" t="s">
        <v>277</v>
      </c>
      <c r="B12" s="96"/>
      <c r="D12" s="84"/>
      <c r="E12" s="84"/>
      <c r="F12" s="84"/>
      <c r="G12" s="84"/>
    </row>
    <row r="13" spans="1:10" x14ac:dyDescent="0.3">
      <c r="B13" s="96"/>
      <c r="D13" s="84"/>
      <c r="E13" s="84"/>
      <c r="F13" s="84"/>
      <c r="G13" s="84"/>
    </row>
    <row r="14" spans="1:10" x14ac:dyDescent="0.3">
      <c r="A14" s="92" t="s">
        <v>275</v>
      </c>
      <c r="B14" s="96" t="s">
        <v>299</v>
      </c>
      <c r="C14" s="96">
        <f>SUM(C4:C13)</f>
        <v>1130</v>
      </c>
      <c r="D14" s="84"/>
      <c r="E14" s="84"/>
      <c r="F14" s="84"/>
      <c r="G14" s="84"/>
    </row>
    <row r="15" spans="1:10" x14ac:dyDescent="0.3">
      <c r="B15" s="96"/>
      <c r="D15" s="84"/>
      <c r="E15" s="84"/>
      <c r="F15" s="84"/>
      <c r="G15" s="84"/>
    </row>
    <row r="16" spans="1:10" x14ac:dyDescent="0.3">
      <c r="A16" s="103" t="s">
        <v>273</v>
      </c>
      <c r="B16" s="103"/>
      <c r="C16" s="103"/>
      <c r="D16" s="103"/>
      <c r="E16" s="103"/>
      <c r="F16" s="103"/>
      <c r="G16" s="103"/>
    </row>
    <row r="17" spans="1:7" x14ac:dyDescent="0.3">
      <c r="A17" s="103"/>
      <c r="B17" s="103"/>
      <c r="C17" s="103"/>
      <c r="D17" s="103"/>
      <c r="E17" s="103"/>
      <c r="F17" s="103"/>
      <c r="G17" s="103"/>
    </row>
    <row r="18" spans="1:7" x14ac:dyDescent="0.3">
      <c r="A18" s="92" t="s">
        <v>274</v>
      </c>
      <c r="B18" s="96"/>
      <c r="D18" s="84">
        <v>500</v>
      </c>
      <c r="E18" s="84"/>
      <c r="F18" s="84"/>
      <c r="G18" s="84"/>
    </row>
    <row r="19" spans="1:7" x14ac:dyDescent="0.3">
      <c r="A19" s="92" t="s">
        <v>75</v>
      </c>
      <c r="B19" s="96"/>
      <c r="D19" s="84"/>
      <c r="E19" s="84"/>
      <c r="F19" s="84"/>
      <c r="G19" s="84"/>
    </row>
    <row r="20" spans="1:7" x14ac:dyDescent="0.3">
      <c r="B20" s="96"/>
      <c r="D20" s="84"/>
      <c r="E20" s="84"/>
      <c r="F20" s="84"/>
      <c r="G20" s="84"/>
    </row>
  </sheetData>
  <mergeCells count="2">
    <mergeCell ref="A16:G17"/>
    <mergeCell ref="A1:G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F664D1-0379-486F-B352-7684BB91ADAB}">
  <dimension ref="A1:L37"/>
  <sheetViews>
    <sheetView zoomScale="115" zoomScaleNormal="115" workbookViewId="0">
      <selection activeCell="C14" sqref="C14"/>
    </sheetView>
  </sheetViews>
  <sheetFormatPr defaultColWidth="8.6640625" defaultRowHeight="27" customHeight="1" x14ac:dyDescent="0.3"/>
  <cols>
    <col min="1" max="1" width="8.6640625" customWidth="1"/>
    <col min="2" max="2" width="84.44140625" customWidth="1"/>
    <col min="3" max="3" width="18.44140625" style="35" customWidth="1"/>
    <col min="4" max="4" width="32" customWidth="1"/>
    <col min="5" max="5" width="12.5546875" customWidth="1"/>
    <col min="7" max="7" width="13" customWidth="1"/>
    <col min="8" max="8" width="41.33203125" customWidth="1"/>
    <col min="9" max="9" width="42.33203125" customWidth="1"/>
    <col min="10" max="10" width="58.44140625" customWidth="1"/>
  </cols>
  <sheetData>
    <row r="1" spans="1:12" ht="27" customHeight="1" x14ac:dyDescent="1.1000000000000001">
      <c r="B1" s="82" t="s">
        <v>34</v>
      </c>
      <c r="C1" s="81"/>
      <c r="D1" s="81"/>
      <c r="E1" s="81"/>
      <c r="F1" s="81"/>
      <c r="G1" s="81"/>
      <c r="H1" s="81"/>
    </row>
    <row r="4" spans="1:12" ht="27" customHeight="1" x14ac:dyDescent="0.45">
      <c r="B4" s="72" t="s">
        <v>166</v>
      </c>
      <c r="C4" s="77" t="s">
        <v>177</v>
      </c>
    </row>
    <row r="5" spans="1:12" ht="27" customHeight="1" x14ac:dyDescent="0.45">
      <c r="B5" s="72" t="s">
        <v>185</v>
      </c>
      <c r="C5" s="80"/>
    </row>
    <row r="6" spans="1:12" ht="27" customHeight="1" x14ac:dyDescent="0.3">
      <c r="A6" s="79"/>
      <c r="B6" s="35" t="s">
        <v>235</v>
      </c>
      <c r="C6" s="35" t="s">
        <v>190</v>
      </c>
    </row>
    <row r="7" spans="1:12" ht="27" customHeight="1" x14ac:dyDescent="0.3">
      <c r="A7" s="79"/>
      <c r="B7" t="s">
        <v>168</v>
      </c>
      <c r="C7" s="35" t="s">
        <v>179</v>
      </c>
    </row>
    <row r="8" spans="1:12" ht="27" customHeight="1" x14ac:dyDescent="0.3">
      <c r="A8" s="79"/>
      <c r="B8" t="s">
        <v>189</v>
      </c>
      <c r="C8" s="35" t="s">
        <v>178</v>
      </c>
    </row>
    <row r="9" spans="1:12" ht="27" customHeight="1" x14ac:dyDescent="0.45">
      <c r="A9" s="75"/>
      <c r="B9" s="72" t="s">
        <v>175</v>
      </c>
    </row>
    <row r="10" spans="1:12" ht="27" customHeight="1" x14ac:dyDescent="0.3">
      <c r="A10" s="76"/>
      <c r="B10" s="52" t="s">
        <v>236</v>
      </c>
      <c r="C10" s="35" t="s">
        <v>237</v>
      </c>
    </row>
    <row r="11" spans="1:12" ht="27" customHeight="1" x14ac:dyDescent="0.3">
      <c r="A11" s="76"/>
      <c r="B11" s="78" t="s">
        <v>181</v>
      </c>
      <c r="C11" s="35" t="s">
        <v>180</v>
      </c>
      <c r="E11" s="35"/>
    </row>
    <row r="12" spans="1:12" ht="27" customHeight="1" x14ac:dyDescent="0.3">
      <c r="A12" s="76"/>
      <c r="B12" t="s">
        <v>186</v>
      </c>
      <c r="C12" s="35" t="s">
        <v>248</v>
      </c>
      <c r="D12" s="2"/>
      <c r="E12" s="35"/>
    </row>
    <row r="13" spans="1:12" ht="27" customHeight="1" x14ac:dyDescent="0.45">
      <c r="B13" s="72" t="s">
        <v>182</v>
      </c>
      <c r="L13" s="36"/>
    </row>
    <row r="14" spans="1:12" ht="27" customHeight="1" x14ac:dyDescent="0.3">
      <c r="A14" s="76"/>
      <c r="B14" t="s">
        <v>183</v>
      </c>
      <c r="C14" s="35" t="s">
        <v>184</v>
      </c>
    </row>
    <row r="15" spans="1:12" ht="27" customHeight="1" x14ac:dyDescent="0.3">
      <c r="A15" s="76"/>
    </row>
    <row r="16" spans="1:12" ht="27" customHeight="1" x14ac:dyDescent="0.3">
      <c r="A16" s="76"/>
      <c r="B16" t="s">
        <v>176</v>
      </c>
      <c r="C16" s="35" t="s">
        <v>238</v>
      </c>
      <c r="E16" s="35"/>
    </row>
    <row r="17" spans="1:7" ht="27" customHeight="1" x14ac:dyDescent="0.3">
      <c r="A17" s="76"/>
      <c r="B17" s="1"/>
      <c r="E17" s="35"/>
      <c r="F17" s="35"/>
      <c r="G17" s="35"/>
    </row>
    <row r="18" spans="1:7" ht="27" customHeight="1" x14ac:dyDescent="0.3">
      <c r="A18" s="76"/>
      <c r="B18" s="1" t="s">
        <v>249</v>
      </c>
    </row>
    <row r="19" spans="1:7" ht="27" customHeight="1" x14ac:dyDescent="0.3">
      <c r="A19" s="76"/>
      <c r="B19" s="1"/>
    </row>
    <row r="20" spans="1:7" ht="27" customHeight="1" x14ac:dyDescent="0.3">
      <c r="A20" s="76"/>
      <c r="B20" s="1"/>
    </row>
    <row r="21" spans="1:7" ht="27" customHeight="1" x14ac:dyDescent="0.3">
      <c r="A21" s="76"/>
    </row>
    <row r="22" spans="1:7" ht="27" customHeight="1" x14ac:dyDescent="0.3">
      <c r="A22" s="76"/>
      <c r="C22" s="48"/>
    </row>
    <row r="23" spans="1:7" ht="27" customHeight="1" x14ac:dyDescent="0.3">
      <c r="A23" s="76"/>
    </row>
    <row r="24" spans="1:7" ht="27" customHeight="1" x14ac:dyDescent="0.3">
      <c r="A24" s="76"/>
    </row>
    <row r="25" spans="1:7" ht="27" customHeight="1" x14ac:dyDescent="0.3">
      <c r="A25" s="76"/>
    </row>
    <row r="26" spans="1:7" ht="27" customHeight="1" x14ac:dyDescent="0.3">
      <c r="A26" s="105" t="s">
        <v>174</v>
      </c>
    </row>
    <row r="27" spans="1:7" ht="27" customHeight="1" x14ac:dyDescent="0.3">
      <c r="A27" s="105"/>
      <c r="B27" t="s">
        <v>169</v>
      </c>
    </row>
    <row r="28" spans="1:7" ht="27" customHeight="1" x14ac:dyDescent="0.3">
      <c r="A28" s="105"/>
      <c r="B28" s="73" t="s">
        <v>170</v>
      </c>
    </row>
    <row r="29" spans="1:7" ht="27" customHeight="1" x14ac:dyDescent="0.3">
      <c r="A29" s="105"/>
      <c r="B29" s="73" t="s">
        <v>171</v>
      </c>
    </row>
    <row r="30" spans="1:7" ht="27" customHeight="1" x14ac:dyDescent="0.3">
      <c r="A30" s="105"/>
      <c r="B30" t="s">
        <v>167</v>
      </c>
    </row>
    <row r="31" spans="1:7" ht="27" customHeight="1" x14ac:dyDescent="0.3">
      <c r="A31" s="105"/>
      <c r="B31" s="73" t="s">
        <v>172</v>
      </c>
    </row>
    <row r="32" spans="1:7" ht="27" customHeight="1" x14ac:dyDescent="0.3">
      <c r="A32" s="105" t="s">
        <v>174</v>
      </c>
      <c r="B32" s="73" t="s">
        <v>173</v>
      </c>
    </row>
    <row r="33" spans="1:2" ht="27" customHeight="1" x14ac:dyDescent="0.3">
      <c r="A33" s="105"/>
    </row>
    <row r="34" spans="1:2" ht="27" customHeight="1" x14ac:dyDescent="0.6">
      <c r="A34" s="105"/>
      <c r="B34" s="74"/>
    </row>
    <row r="35" spans="1:2" ht="27" customHeight="1" x14ac:dyDescent="0.3">
      <c r="A35" s="105"/>
    </row>
    <row r="36" spans="1:2" ht="27" customHeight="1" x14ac:dyDescent="0.3">
      <c r="A36" s="105"/>
    </row>
    <row r="37" spans="1:2" ht="27" customHeight="1" x14ac:dyDescent="0.3">
      <c r="A37" s="105"/>
    </row>
  </sheetData>
  <mergeCells count="2">
    <mergeCell ref="A26:A31"/>
    <mergeCell ref="A32:A37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D29916-E3D3-4ABA-BCC4-F9897B6B2EB7}">
  <dimension ref="A1:O132"/>
  <sheetViews>
    <sheetView tabSelected="1" topLeftCell="A12" zoomScale="85" zoomScaleNormal="85" workbookViewId="0">
      <selection activeCell="F18" sqref="F18"/>
    </sheetView>
  </sheetViews>
  <sheetFormatPr defaultColWidth="8.6640625" defaultRowHeight="14.4" x14ac:dyDescent="0.3"/>
  <cols>
    <col min="2" max="2" width="55.109375" customWidth="1"/>
    <col min="3" max="3" width="52.6640625" customWidth="1"/>
    <col min="5" max="5" width="12.5546875" customWidth="1"/>
    <col min="7" max="7" width="13" customWidth="1"/>
    <col min="8" max="8" width="41.33203125" customWidth="1"/>
    <col min="9" max="9" width="42.33203125" customWidth="1"/>
    <col min="10" max="10" width="58.44140625" customWidth="1"/>
  </cols>
  <sheetData>
    <row r="1" spans="1:15" x14ac:dyDescent="0.3">
      <c r="A1" s="106" t="s">
        <v>34</v>
      </c>
      <c r="B1" s="106"/>
      <c r="C1" s="106"/>
      <c r="D1" s="106"/>
      <c r="E1" s="106"/>
      <c r="F1" s="106"/>
      <c r="G1" s="106"/>
      <c r="H1" s="106"/>
      <c r="I1" s="106"/>
      <c r="J1" s="106"/>
      <c r="K1" s="106"/>
    </row>
    <row r="2" spans="1:15" x14ac:dyDescent="0.3">
      <c r="A2" s="106"/>
      <c r="B2" s="106"/>
      <c r="C2" s="106"/>
      <c r="D2" s="106"/>
      <c r="E2" s="106"/>
      <c r="F2" s="106"/>
      <c r="G2" s="106"/>
      <c r="H2" s="106"/>
      <c r="I2" s="106"/>
      <c r="J2" s="106"/>
      <c r="K2" s="106"/>
    </row>
    <row r="3" spans="1:15" x14ac:dyDescent="0.3">
      <c r="A3" s="106"/>
      <c r="B3" s="106"/>
      <c r="C3" s="106"/>
      <c r="D3" s="106"/>
      <c r="E3" s="106"/>
      <c r="F3" s="106"/>
      <c r="G3" s="106"/>
      <c r="H3" s="106"/>
      <c r="I3" s="106"/>
      <c r="J3" s="106"/>
      <c r="K3" s="106"/>
    </row>
    <row r="4" spans="1:15" x14ac:dyDescent="0.3">
      <c r="A4" s="106"/>
      <c r="B4" s="106"/>
      <c r="C4" s="106"/>
      <c r="D4" s="106"/>
      <c r="E4" s="106"/>
      <c r="F4" s="106"/>
      <c r="G4" s="106"/>
      <c r="H4" s="106"/>
      <c r="I4" s="106"/>
      <c r="J4" s="106"/>
      <c r="K4" s="106"/>
    </row>
    <row r="5" spans="1:15" x14ac:dyDescent="0.3">
      <c r="C5" s="35"/>
    </row>
    <row r="6" spans="1:15" ht="31.2" x14ac:dyDescent="0.6">
      <c r="B6" s="67" t="s">
        <v>35</v>
      </c>
      <c r="C6" s="68" t="s">
        <v>76</v>
      </c>
      <c r="D6" s="66" t="s">
        <v>77</v>
      </c>
      <c r="E6" s="66" t="s">
        <v>139</v>
      </c>
      <c r="F6" s="66" t="s">
        <v>8</v>
      </c>
      <c r="I6" s="107" t="s">
        <v>159</v>
      </c>
      <c r="J6" s="107"/>
      <c r="K6" s="107"/>
      <c r="L6" s="107"/>
      <c r="M6" s="107"/>
      <c r="N6" s="107"/>
      <c r="O6" s="107"/>
    </row>
    <row r="7" spans="1:15" x14ac:dyDescent="0.3">
      <c r="B7">
        <v>1</v>
      </c>
      <c r="C7" s="61" t="s">
        <v>142</v>
      </c>
      <c r="D7">
        <v>400</v>
      </c>
      <c r="E7">
        <v>300</v>
      </c>
      <c r="F7" t="s">
        <v>68</v>
      </c>
      <c r="I7" t="s">
        <v>161</v>
      </c>
      <c r="J7" t="s">
        <v>162</v>
      </c>
    </row>
    <row r="8" spans="1:15" x14ac:dyDescent="0.3">
      <c r="B8">
        <v>2</v>
      </c>
      <c r="C8" t="s">
        <v>141</v>
      </c>
      <c r="D8" t="s">
        <v>143</v>
      </c>
      <c r="I8" t="s">
        <v>160</v>
      </c>
      <c r="J8" t="s">
        <v>163</v>
      </c>
    </row>
    <row r="9" spans="1:15" x14ac:dyDescent="0.3">
      <c r="B9">
        <v>3</v>
      </c>
      <c r="C9" s="61" t="s">
        <v>140</v>
      </c>
      <c r="I9" t="s">
        <v>165</v>
      </c>
      <c r="J9" t="s">
        <v>164</v>
      </c>
    </row>
    <row r="10" spans="1:15" x14ac:dyDescent="0.3">
      <c r="B10">
        <v>4</v>
      </c>
      <c r="C10" s="48" t="s">
        <v>138</v>
      </c>
    </row>
    <row r="11" spans="1:15" x14ac:dyDescent="0.3">
      <c r="B11" s="66" t="s">
        <v>86</v>
      </c>
    </row>
    <row r="12" spans="1:15" x14ac:dyDescent="0.3">
      <c r="C12" s="61" t="s">
        <v>83</v>
      </c>
    </row>
    <row r="13" spans="1:15" x14ac:dyDescent="0.3">
      <c r="C13" s="35" t="s">
        <v>84</v>
      </c>
      <c r="H13" t="s">
        <v>74</v>
      </c>
    </row>
    <row r="14" spans="1:15" x14ac:dyDescent="0.3">
      <c r="C14" s="35" t="s">
        <v>85</v>
      </c>
    </row>
    <row r="15" spans="1:15" x14ac:dyDescent="0.3">
      <c r="C15" s="35" t="s">
        <v>144</v>
      </c>
      <c r="L15" s="36"/>
    </row>
    <row r="16" spans="1:15" ht="15" thickBot="1" x14ac:dyDescent="0.35"/>
    <row r="17" spans="2:11" ht="29.4" thickBot="1" x14ac:dyDescent="0.35">
      <c r="B17" s="44" t="s">
        <v>69</v>
      </c>
      <c r="C17" s="39" t="s">
        <v>63</v>
      </c>
      <c r="D17" s="40" t="s">
        <v>64</v>
      </c>
      <c r="E17" s="40" t="s">
        <v>65</v>
      </c>
      <c r="F17" s="40" t="s">
        <v>66</v>
      </c>
      <c r="G17" s="40" t="s">
        <v>71</v>
      </c>
      <c r="H17" s="83" t="s">
        <v>192</v>
      </c>
      <c r="I17" s="41" t="s">
        <v>67</v>
      </c>
    </row>
    <row r="18" spans="2:11" x14ac:dyDescent="0.3">
      <c r="B18" s="42" t="s">
        <v>62</v>
      </c>
      <c r="C18" s="36">
        <v>603</v>
      </c>
      <c r="D18" s="36">
        <v>146</v>
      </c>
      <c r="E18" s="36">
        <v>83</v>
      </c>
      <c r="F18" s="36">
        <f>C18*D18*E18*10^(-9)</f>
        <v>7.3071540000000006E-3</v>
      </c>
      <c r="G18" s="36">
        <v>0.8</v>
      </c>
      <c r="H18">
        <f>G18/F18</f>
        <v>109.48174898188816</v>
      </c>
      <c r="I18" s="47" t="s">
        <v>78</v>
      </c>
    </row>
    <row r="19" spans="2:11" ht="15" thickBot="1" x14ac:dyDescent="0.35">
      <c r="B19" s="43"/>
      <c r="C19" s="49">
        <v>450</v>
      </c>
      <c r="D19" s="49">
        <v>146</v>
      </c>
      <c r="E19" s="49">
        <v>83</v>
      </c>
      <c r="F19" s="49">
        <f>C19*D19*E19*10^(-9)</f>
        <v>5.4531000000000007E-3</v>
      </c>
      <c r="G19" s="49">
        <v>0.8</v>
      </c>
      <c r="H19" s="37">
        <f>G19/F19</f>
        <v>146.70554363573012</v>
      </c>
      <c r="I19" s="38"/>
    </row>
    <row r="21" spans="2:11" ht="28.8" x14ac:dyDescent="0.55000000000000004">
      <c r="B21" s="60" t="s">
        <v>149</v>
      </c>
    </row>
    <row r="22" spans="2:11" x14ac:dyDescent="0.3">
      <c r="B22" s="35" t="s">
        <v>72</v>
      </c>
      <c r="C22" s="45" t="s">
        <v>73</v>
      </c>
    </row>
    <row r="23" spans="2:11" x14ac:dyDescent="0.3">
      <c r="B23" t="s">
        <v>80</v>
      </c>
      <c r="C23" s="45" t="s">
        <v>79</v>
      </c>
    </row>
    <row r="24" spans="2:11" x14ac:dyDescent="0.3">
      <c r="B24" t="s">
        <v>212</v>
      </c>
      <c r="C24" s="45" t="s">
        <v>81</v>
      </c>
    </row>
    <row r="25" spans="2:11" x14ac:dyDescent="0.3">
      <c r="B25" t="s">
        <v>105</v>
      </c>
      <c r="C25" s="45" t="s">
        <v>104</v>
      </c>
    </row>
    <row r="26" spans="2:11" x14ac:dyDescent="0.3">
      <c r="B26" t="s">
        <v>155</v>
      </c>
      <c r="C26" s="45" t="s">
        <v>154</v>
      </c>
    </row>
    <row r="27" spans="2:11" x14ac:dyDescent="0.3">
      <c r="B27" t="s">
        <v>193</v>
      </c>
      <c r="C27" s="45" t="s">
        <v>194</v>
      </c>
    </row>
    <row r="28" spans="2:11" x14ac:dyDescent="0.3">
      <c r="B28" t="s">
        <v>196</v>
      </c>
      <c r="C28" s="45" t="s">
        <v>195</v>
      </c>
    </row>
    <row r="29" spans="2:11" x14ac:dyDescent="0.3">
      <c r="B29" t="s">
        <v>211</v>
      </c>
      <c r="C29" s="45" t="s">
        <v>210</v>
      </c>
    </row>
    <row r="30" spans="2:11" ht="21" x14ac:dyDescent="0.4">
      <c r="B30" t="s">
        <v>242</v>
      </c>
      <c r="C30" s="45" t="s">
        <v>241</v>
      </c>
      <c r="I30" s="69" t="s">
        <v>103</v>
      </c>
    </row>
    <row r="31" spans="2:11" ht="28.8" x14ac:dyDescent="0.3">
      <c r="B31" t="s">
        <v>245</v>
      </c>
      <c r="C31" t="s">
        <v>244</v>
      </c>
      <c r="I31" s="35" t="s">
        <v>147</v>
      </c>
      <c r="J31">
        <v>80</v>
      </c>
      <c r="K31" t="s">
        <v>88</v>
      </c>
    </row>
    <row r="32" spans="2:11" x14ac:dyDescent="0.3">
      <c r="B32" t="s">
        <v>251</v>
      </c>
      <c r="C32" t="s">
        <v>250</v>
      </c>
      <c r="I32" t="s">
        <v>148</v>
      </c>
      <c r="J32">
        <f>60*3.5</f>
        <v>210</v>
      </c>
      <c r="K32" t="s">
        <v>88</v>
      </c>
    </row>
    <row r="33" spans="1:13" x14ac:dyDescent="0.3">
      <c r="I33" s="70">
        <v>45032</v>
      </c>
      <c r="J33">
        <v>40</v>
      </c>
      <c r="K33" t="s">
        <v>88</v>
      </c>
      <c r="L33" t="s">
        <v>156</v>
      </c>
      <c r="M33" t="s">
        <v>157</v>
      </c>
    </row>
    <row r="34" spans="1:13" x14ac:dyDescent="0.3">
      <c r="J34">
        <v>80</v>
      </c>
      <c r="K34" t="s">
        <v>88</v>
      </c>
      <c r="L34" t="s">
        <v>187</v>
      </c>
      <c r="M34" t="s">
        <v>188</v>
      </c>
    </row>
    <row r="35" spans="1:13" ht="33.6" x14ac:dyDescent="0.65">
      <c r="B35" s="50" t="s">
        <v>87</v>
      </c>
    </row>
    <row r="37" spans="1:13" ht="43.2" x14ac:dyDescent="0.3">
      <c r="A37">
        <v>1</v>
      </c>
      <c r="B37" s="46" t="s">
        <v>100</v>
      </c>
      <c r="G37" s="35"/>
    </row>
    <row r="38" spans="1:13" x14ac:dyDescent="0.3">
      <c r="B38" s="51" t="s">
        <v>6</v>
      </c>
      <c r="C38" s="51"/>
      <c r="D38" s="51" t="s">
        <v>94</v>
      </c>
      <c r="E38" s="51" t="s">
        <v>8</v>
      </c>
    </row>
    <row r="39" spans="1:13" x14ac:dyDescent="0.3">
      <c r="B39" t="s">
        <v>97</v>
      </c>
      <c r="C39" t="s">
        <v>89</v>
      </c>
    </row>
    <row r="40" spans="1:13" x14ac:dyDescent="0.3">
      <c r="B40" t="s">
        <v>101</v>
      </c>
      <c r="C40" t="s">
        <v>102</v>
      </c>
      <c r="D40" s="52">
        <f>D43/D41</f>
        <v>2.5000000000000001E-3</v>
      </c>
      <c r="E40" t="s">
        <v>17</v>
      </c>
    </row>
    <row r="41" spans="1:13" x14ac:dyDescent="0.3">
      <c r="B41" t="s">
        <v>92</v>
      </c>
      <c r="C41" t="s">
        <v>90</v>
      </c>
      <c r="D41">
        <v>1000</v>
      </c>
      <c r="E41" t="s">
        <v>68</v>
      </c>
    </row>
    <row r="42" spans="1:13" x14ac:dyDescent="0.3">
      <c r="B42" t="s">
        <v>93</v>
      </c>
      <c r="C42" t="s">
        <v>91</v>
      </c>
      <c r="D42">
        <v>9.8000000000000007</v>
      </c>
      <c r="E42" t="s">
        <v>95</v>
      </c>
    </row>
    <row r="43" spans="1:13" x14ac:dyDescent="0.3">
      <c r="B43" t="s">
        <v>96</v>
      </c>
      <c r="C43" t="s">
        <v>12</v>
      </c>
      <c r="D43" s="52">
        <v>2.5</v>
      </c>
      <c r="E43" t="s">
        <v>70</v>
      </c>
    </row>
    <row r="44" spans="1:13" x14ac:dyDescent="0.3">
      <c r="B44" t="s">
        <v>98</v>
      </c>
      <c r="D44">
        <v>0.15</v>
      </c>
      <c r="E44" t="s">
        <v>99</v>
      </c>
    </row>
    <row r="46" spans="1:13" ht="33.6" x14ac:dyDescent="0.65">
      <c r="B46" s="50" t="s">
        <v>191</v>
      </c>
    </row>
    <row r="47" spans="1:13" ht="31.2" x14ac:dyDescent="0.6">
      <c r="B47" s="56" t="s">
        <v>135</v>
      </c>
      <c r="C47" s="54" t="s">
        <v>106</v>
      </c>
      <c r="D47" s="54" t="s">
        <v>94</v>
      </c>
      <c r="E47" s="54" t="s">
        <v>8</v>
      </c>
      <c r="F47" s="54" t="s">
        <v>122</v>
      </c>
      <c r="H47" t="s">
        <v>146</v>
      </c>
      <c r="I47" t="s">
        <v>134</v>
      </c>
    </row>
    <row r="48" spans="1:13" x14ac:dyDescent="0.3">
      <c r="B48" t="s">
        <v>107</v>
      </c>
      <c r="C48" t="s">
        <v>131</v>
      </c>
    </row>
    <row r="49" spans="2:8" x14ac:dyDescent="0.3">
      <c r="B49" t="s">
        <v>108</v>
      </c>
    </row>
    <row r="50" spans="2:8" x14ac:dyDescent="0.3">
      <c r="B50" t="s">
        <v>109</v>
      </c>
    </row>
    <row r="51" spans="2:8" x14ac:dyDescent="0.3">
      <c r="B51" t="s">
        <v>82</v>
      </c>
    </row>
    <row r="52" spans="2:8" x14ac:dyDescent="0.3">
      <c r="B52" t="s">
        <v>136</v>
      </c>
      <c r="C52" t="s">
        <v>137</v>
      </c>
    </row>
    <row r="53" spans="2:8" x14ac:dyDescent="0.3">
      <c r="B53" t="s">
        <v>110</v>
      </c>
    </row>
    <row r="54" spans="2:8" x14ac:dyDescent="0.3">
      <c r="B54" t="s">
        <v>111</v>
      </c>
    </row>
    <row r="55" spans="2:8" x14ac:dyDescent="0.3">
      <c r="B55" t="s">
        <v>112</v>
      </c>
    </row>
    <row r="56" spans="2:8" ht="18" x14ac:dyDescent="0.35">
      <c r="B56" t="s">
        <v>113</v>
      </c>
      <c r="H56" s="71" t="s">
        <v>152</v>
      </c>
    </row>
    <row r="57" spans="2:8" x14ac:dyDescent="0.3">
      <c r="B57" t="s">
        <v>114</v>
      </c>
      <c r="H57" s="64" t="s">
        <v>150</v>
      </c>
    </row>
    <row r="58" spans="2:8" x14ac:dyDescent="0.3">
      <c r="B58" t="s">
        <v>132</v>
      </c>
      <c r="C58" t="s">
        <v>133</v>
      </c>
      <c r="H58" s="64" t="s">
        <v>151</v>
      </c>
    </row>
    <row r="59" spans="2:8" x14ac:dyDescent="0.3">
      <c r="H59" s="62" t="s">
        <v>153</v>
      </c>
    </row>
    <row r="60" spans="2:8" ht="15" x14ac:dyDescent="0.3">
      <c r="H60" s="65" t="s">
        <v>158</v>
      </c>
    </row>
    <row r="61" spans="2:8" ht="31.2" x14ac:dyDescent="0.6">
      <c r="B61" s="56" t="s">
        <v>115</v>
      </c>
      <c r="C61" s="54" t="s">
        <v>106</v>
      </c>
      <c r="D61" s="54" t="s">
        <v>94</v>
      </c>
      <c r="E61" s="54" t="s">
        <v>8</v>
      </c>
      <c r="F61" s="54" t="s">
        <v>122</v>
      </c>
    </row>
    <row r="62" spans="2:8" x14ac:dyDescent="0.3">
      <c r="B62" t="s">
        <v>116</v>
      </c>
    </row>
    <row r="63" spans="2:8" x14ac:dyDescent="0.3">
      <c r="B63" t="s">
        <v>278</v>
      </c>
      <c r="D63">
        <v>2</v>
      </c>
      <c r="E63" t="s">
        <v>279</v>
      </c>
    </row>
    <row r="64" spans="2:8" x14ac:dyDescent="0.3">
      <c r="B64" t="s">
        <v>283</v>
      </c>
    </row>
    <row r="65" spans="2:14" x14ac:dyDescent="0.3">
      <c r="C65" t="s">
        <v>280</v>
      </c>
      <c r="D65">
        <v>10</v>
      </c>
      <c r="E65" t="s">
        <v>19</v>
      </c>
    </row>
    <row r="66" spans="2:14" x14ac:dyDescent="0.3">
      <c r="C66" t="s">
        <v>282</v>
      </c>
      <c r="D66">
        <v>42</v>
      </c>
      <c r="E66" t="s">
        <v>19</v>
      </c>
    </row>
    <row r="67" spans="2:14" x14ac:dyDescent="0.3">
      <c r="C67" t="s">
        <v>281</v>
      </c>
      <c r="D67">
        <v>80</v>
      </c>
      <c r="E67" t="s">
        <v>19</v>
      </c>
    </row>
    <row r="69" spans="2:14" x14ac:dyDescent="0.3">
      <c r="B69" t="s">
        <v>288</v>
      </c>
    </row>
    <row r="70" spans="2:14" ht="31.2" x14ac:dyDescent="0.6">
      <c r="C70" t="s">
        <v>284</v>
      </c>
      <c r="D70">
        <v>3</v>
      </c>
      <c r="E70" t="s">
        <v>19</v>
      </c>
      <c r="J70" s="56" t="s">
        <v>129</v>
      </c>
      <c r="K70" s="54" t="s">
        <v>106</v>
      </c>
      <c r="L70" s="54" t="s">
        <v>94</v>
      </c>
      <c r="M70" s="54" t="s">
        <v>8</v>
      </c>
      <c r="N70" s="54" t="s">
        <v>122</v>
      </c>
    </row>
    <row r="71" spans="2:14" x14ac:dyDescent="0.3">
      <c r="C71" t="s">
        <v>285</v>
      </c>
      <c r="D71">
        <v>6</v>
      </c>
      <c r="E71" t="s">
        <v>19</v>
      </c>
      <c r="J71" t="s">
        <v>130</v>
      </c>
    </row>
    <row r="72" spans="2:14" x14ac:dyDescent="0.3">
      <c r="C72" t="s">
        <v>286</v>
      </c>
      <c r="D72">
        <v>27</v>
      </c>
      <c r="E72" t="s">
        <v>19</v>
      </c>
    </row>
    <row r="73" spans="2:14" x14ac:dyDescent="0.3">
      <c r="C73" t="s">
        <v>287</v>
      </c>
      <c r="D73">
        <v>50</v>
      </c>
      <c r="E73" t="s">
        <v>19</v>
      </c>
    </row>
    <row r="74" spans="2:14" x14ac:dyDescent="0.3">
      <c r="B74" s="87" t="s">
        <v>298</v>
      </c>
    </row>
    <row r="75" spans="2:14" x14ac:dyDescent="0.3">
      <c r="C75" t="s">
        <v>290</v>
      </c>
      <c r="D75">
        <v>45</v>
      </c>
      <c r="E75" t="s">
        <v>291</v>
      </c>
    </row>
    <row r="76" spans="2:14" x14ac:dyDescent="0.3">
      <c r="C76" t="s">
        <v>292</v>
      </c>
      <c r="D76">
        <v>170</v>
      </c>
      <c r="E76" t="s">
        <v>12</v>
      </c>
      <c r="F76" t="s">
        <v>293</v>
      </c>
    </row>
    <row r="77" spans="2:14" x14ac:dyDescent="0.3">
      <c r="C77" t="s">
        <v>295</v>
      </c>
      <c r="D77">
        <v>5000</v>
      </c>
      <c r="E77" t="s">
        <v>296</v>
      </c>
    </row>
    <row r="78" spans="2:14" x14ac:dyDescent="0.3">
      <c r="C78" t="s">
        <v>294</v>
      </c>
      <c r="D78">
        <v>4000</v>
      </c>
      <c r="E78" t="s">
        <v>297</v>
      </c>
    </row>
    <row r="81" spans="2:14" x14ac:dyDescent="0.3">
      <c r="G81" s="63"/>
      <c r="H81" s="62"/>
    </row>
    <row r="82" spans="2:14" x14ac:dyDescent="0.3">
      <c r="G82" s="63"/>
      <c r="H82" s="62"/>
    </row>
    <row r="83" spans="2:14" x14ac:dyDescent="0.3">
      <c r="H83" s="62"/>
    </row>
    <row r="84" spans="2:14" x14ac:dyDescent="0.3">
      <c r="H84" s="62"/>
    </row>
    <row r="85" spans="2:14" x14ac:dyDescent="0.3">
      <c r="H85" s="62"/>
    </row>
    <row r="86" spans="2:14" x14ac:dyDescent="0.3">
      <c r="B86" s="87" t="s">
        <v>289</v>
      </c>
    </row>
    <row r="89" spans="2:14" x14ac:dyDescent="0.3">
      <c r="J89" t="s">
        <v>197</v>
      </c>
    </row>
    <row r="91" spans="2:14" x14ac:dyDescent="0.3">
      <c r="J91" t="s">
        <v>198</v>
      </c>
      <c r="K91" t="s">
        <v>199</v>
      </c>
      <c r="L91" t="s">
        <v>200</v>
      </c>
      <c r="N91" t="s">
        <v>201</v>
      </c>
    </row>
    <row r="92" spans="2:14" x14ac:dyDescent="0.3">
      <c r="I92" t="s">
        <v>209</v>
      </c>
      <c r="J92" t="s">
        <v>203</v>
      </c>
      <c r="K92">
        <v>27</v>
      </c>
      <c r="L92">
        <v>6</v>
      </c>
      <c r="N92">
        <v>3</v>
      </c>
    </row>
    <row r="93" spans="2:14" x14ac:dyDescent="0.3">
      <c r="I93" t="s">
        <v>206</v>
      </c>
      <c r="J93" t="s">
        <v>205</v>
      </c>
      <c r="K93">
        <v>22</v>
      </c>
      <c r="L93">
        <v>7</v>
      </c>
      <c r="M93" t="s">
        <v>202</v>
      </c>
    </row>
    <row r="94" spans="2:14" x14ac:dyDescent="0.3">
      <c r="I94" t="s">
        <v>207</v>
      </c>
      <c r="J94" t="s">
        <v>205</v>
      </c>
    </row>
    <row r="95" spans="2:14" x14ac:dyDescent="0.3">
      <c r="I95" t="s">
        <v>208</v>
      </c>
      <c r="J95" t="s">
        <v>204</v>
      </c>
      <c r="K95">
        <v>42</v>
      </c>
      <c r="L95">
        <v>10</v>
      </c>
    </row>
    <row r="98" spans="2:15" ht="29.4" thickBot="1" x14ac:dyDescent="0.6">
      <c r="J98" s="85" t="s">
        <v>239</v>
      </c>
    </row>
    <row r="99" spans="2:15" x14ac:dyDescent="0.3">
      <c r="J99" s="88" t="s">
        <v>243</v>
      </c>
      <c r="K99" t="s">
        <v>252</v>
      </c>
      <c r="L99" s="2" t="s">
        <v>247</v>
      </c>
    </row>
    <row r="100" spans="2:15" x14ac:dyDescent="0.3">
      <c r="J100" s="89" t="s">
        <v>253</v>
      </c>
      <c r="K100" t="s">
        <v>246</v>
      </c>
    </row>
    <row r="101" spans="2:15" x14ac:dyDescent="0.3">
      <c r="J101" s="90" t="s">
        <v>254</v>
      </c>
      <c r="K101" t="s">
        <v>255</v>
      </c>
    </row>
    <row r="102" spans="2:15" x14ac:dyDescent="0.3">
      <c r="J102" s="89" t="s">
        <v>258</v>
      </c>
      <c r="K102" t="s">
        <v>259</v>
      </c>
    </row>
    <row r="104" spans="2:15" x14ac:dyDescent="0.3">
      <c r="J104" s="89" t="s">
        <v>220</v>
      </c>
    </row>
    <row r="105" spans="2:15" ht="158.4" x14ac:dyDescent="0.3">
      <c r="B105" t="s">
        <v>117</v>
      </c>
      <c r="J105" s="90" t="s">
        <v>256</v>
      </c>
      <c r="O105" s="35" t="s">
        <v>240</v>
      </c>
    </row>
    <row r="106" spans="2:15" ht="15" thickBot="1" x14ac:dyDescent="0.35">
      <c r="B106" t="s">
        <v>118</v>
      </c>
      <c r="J106" s="91" t="s">
        <v>257</v>
      </c>
    </row>
    <row r="107" spans="2:15" x14ac:dyDescent="0.3">
      <c r="B107" t="s">
        <v>119</v>
      </c>
      <c r="D107">
        <v>34</v>
      </c>
      <c r="J107" t="s">
        <v>223</v>
      </c>
    </row>
    <row r="108" spans="2:15" ht="24" customHeight="1" x14ac:dyDescent="0.3">
      <c r="B108" s="55" t="s">
        <v>120</v>
      </c>
      <c r="J108" t="s">
        <v>228</v>
      </c>
    </row>
    <row r="109" spans="2:15" x14ac:dyDescent="0.3">
      <c r="B109" t="s">
        <v>121</v>
      </c>
    </row>
    <row r="110" spans="2:15" x14ac:dyDescent="0.3">
      <c r="B110" t="s">
        <v>123</v>
      </c>
      <c r="C110" t="s">
        <v>124</v>
      </c>
    </row>
    <row r="111" spans="2:15" ht="30" customHeight="1" x14ac:dyDescent="0.3">
      <c r="B111" t="s">
        <v>125</v>
      </c>
    </row>
    <row r="112" spans="2:15" x14ac:dyDescent="0.3">
      <c r="B112" t="s">
        <v>126</v>
      </c>
    </row>
    <row r="113" spans="2:13" x14ac:dyDescent="0.3">
      <c r="B113" t="s">
        <v>127</v>
      </c>
    </row>
    <row r="114" spans="2:13" x14ac:dyDescent="0.3">
      <c r="B114" t="s">
        <v>128</v>
      </c>
      <c r="J114" s="86" t="s">
        <v>213</v>
      </c>
      <c r="K114" s="62">
        <v>5.2083333333333336E-2</v>
      </c>
      <c r="M114" t="s">
        <v>215</v>
      </c>
    </row>
    <row r="115" spans="2:13" x14ac:dyDescent="0.3">
      <c r="J115" s="86" t="s">
        <v>214</v>
      </c>
      <c r="M115" t="s">
        <v>216</v>
      </c>
    </row>
    <row r="116" spans="2:13" ht="28.8" x14ac:dyDescent="0.3">
      <c r="J116" s="35" t="s">
        <v>231</v>
      </c>
      <c r="K116" s="62">
        <v>8.3333333333333329E-2</v>
      </c>
      <c r="M116" t="s">
        <v>217</v>
      </c>
    </row>
    <row r="117" spans="2:13" x14ac:dyDescent="0.3">
      <c r="M117" t="s">
        <v>218</v>
      </c>
    </row>
    <row r="118" spans="2:13" x14ac:dyDescent="0.3">
      <c r="J118" t="s">
        <v>232</v>
      </c>
      <c r="K118" s="62">
        <v>0.16666666666666666</v>
      </c>
      <c r="M118" t="s">
        <v>219</v>
      </c>
    </row>
    <row r="119" spans="2:13" x14ac:dyDescent="0.3">
      <c r="J119" s="87" t="s">
        <v>230</v>
      </c>
    </row>
    <row r="120" spans="2:13" ht="28.8" x14ac:dyDescent="0.3">
      <c r="J120" s="35" t="s">
        <v>229</v>
      </c>
    </row>
    <row r="121" spans="2:13" x14ac:dyDescent="0.3">
      <c r="J121" s="87" t="s">
        <v>233</v>
      </c>
      <c r="K121" s="62">
        <v>0.29166666666666669</v>
      </c>
    </row>
    <row r="122" spans="2:13" x14ac:dyDescent="0.3">
      <c r="J122" t="s">
        <v>221</v>
      </c>
      <c r="K122" s="62">
        <v>0.3125</v>
      </c>
    </row>
    <row r="123" spans="2:13" x14ac:dyDescent="0.3">
      <c r="J123" t="s">
        <v>222</v>
      </c>
    </row>
    <row r="124" spans="2:13" ht="28.8" x14ac:dyDescent="0.3">
      <c r="J124" s="35" t="s">
        <v>234</v>
      </c>
    </row>
    <row r="125" spans="2:13" x14ac:dyDescent="0.3">
      <c r="K125" s="62">
        <v>0.39583333333333331</v>
      </c>
    </row>
    <row r="126" spans="2:13" x14ac:dyDescent="0.3">
      <c r="J126" t="s">
        <v>224</v>
      </c>
    </row>
    <row r="127" spans="2:13" x14ac:dyDescent="0.3">
      <c r="J127" t="s">
        <v>223</v>
      </c>
    </row>
    <row r="128" spans="2:13" x14ac:dyDescent="0.3">
      <c r="J128" t="s">
        <v>225</v>
      </c>
    </row>
    <row r="129" spans="10:10" x14ac:dyDescent="0.3">
      <c r="J129" t="s">
        <v>226</v>
      </c>
    </row>
    <row r="131" spans="10:10" x14ac:dyDescent="0.3">
      <c r="J131" t="s">
        <v>227</v>
      </c>
    </row>
    <row r="132" spans="10:10" x14ac:dyDescent="0.3">
      <c r="J132" t="s">
        <v>228</v>
      </c>
    </row>
  </sheetData>
  <mergeCells count="2">
    <mergeCell ref="A1:K4"/>
    <mergeCell ref="I6:O6"/>
  </mergeCells>
  <hyperlinks>
    <hyperlink ref="C22" r:id="rId1" xr:uid="{4DE4953C-6D33-4F2E-B6C8-8723E4FAC89E}"/>
    <hyperlink ref="I18" r:id="rId2" xr:uid="{9D189F84-13A1-4060-9BFD-2CB5A837A14B}"/>
    <hyperlink ref="C23" r:id="rId3" xr:uid="{378A499B-D1B0-4098-AFB0-F95A4EBB22B1}"/>
    <hyperlink ref="C24" r:id="rId4" xr:uid="{78D0D6E6-1B74-49E9-AACA-E5DD38EE2445}"/>
    <hyperlink ref="C25" r:id="rId5" xr:uid="{E0F2E6E8-9374-47BE-B00F-261D48485372}"/>
    <hyperlink ref="C26" r:id="rId6" xr:uid="{BF6FF341-28D4-47DF-AF24-8C74F497E22B}"/>
    <hyperlink ref="C27" r:id="rId7" xr:uid="{9BA2FA1E-EBEB-476A-8798-D78FB9F4EC0C}"/>
    <hyperlink ref="C28" r:id="rId8" xr:uid="{4CCF8789-1BE1-4228-A104-E84FCE507E46}"/>
    <hyperlink ref="C30" r:id="rId9" xr:uid="{F2570199-6A7E-4827-A89A-74DB23DA8888}"/>
  </hyperlinks>
  <pageMargins left="0.7" right="0.7" top="0.75" bottom="0.75" header="0.3" footer="0.3"/>
  <pageSetup paperSize="9" orientation="portrait" r:id="rId10"/>
  <drawing r:id="rId1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7AA2DE-1989-488C-8598-ADA9C7DC9C26}">
  <dimension ref="A1:E22"/>
  <sheetViews>
    <sheetView zoomScale="115" zoomScaleNormal="115" workbookViewId="0">
      <selection activeCell="B2" sqref="B2:B8"/>
    </sheetView>
  </sheetViews>
  <sheetFormatPr defaultColWidth="8.6640625" defaultRowHeight="14.4" x14ac:dyDescent="0.3"/>
  <cols>
    <col min="1" max="1" width="5.6640625" style="21" bestFit="1" customWidth="1"/>
    <col min="2" max="2" width="18.6640625" style="20" bestFit="1" customWidth="1"/>
    <col min="3" max="3" width="12.6640625" style="20" bestFit="1" customWidth="1"/>
    <col min="4" max="4" width="10.33203125" style="20" customWidth="1"/>
    <col min="5" max="5" width="13" style="20" bestFit="1" customWidth="1"/>
    <col min="6" max="16384" width="8.6640625" style="20"/>
  </cols>
  <sheetData>
    <row r="1" spans="1:5" s="21" customFormat="1" ht="15" thickBot="1" x14ac:dyDescent="0.35">
      <c r="C1" s="21" t="s">
        <v>45</v>
      </c>
      <c r="D1" s="21" t="s">
        <v>46</v>
      </c>
      <c r="E1" s="21" t="s">
        <v>47</v>
      </c>
    </row>
    <row r="2" spans="1:5" x14ac:dyDescent="0.3">
      <c r="A2" s="111" t="s">
        <v>43</v>
      </c>
      <c r="B2" s="108" t="s">
        <v>52</v>
      </c>
      <c r="C2" s="29">
        <v>10.3</v>
      </c>
      <c r="D2" s="28"/>
      <c r="E2" s="30"/>
    </row>
    <row r="3" spans="1:5" x14ac:dyDescent="0.3">
      <c r="A3" s="112"/>
      <c r="B3" s="109"/>
      <c r="C3" s="24">
        <v>14.62</v>
      </c>
      <c r="D3" s="25">
        <v>1.8</v>
      </c>
      <c r="E3" s="31">
        <f>D3/(C3-C2)</f>
        <v>0.4166666666666668</v>
      </c>
    </row>
    <row r="4" spans="1:5" x14ac:dyDescent="0.3">
      <c r="A4" s="112"/>
      <c r="B4" s="109"/>
      <c r="C4" s="22">
        <v>32.14</v>
      </c>
      <c r="D4" s="23"/>
      <c r="E4" s="32"/>
    </row>
    <row r="5" spans="1:5" x14ac:dyDescent="0.3">
      <c r="A5" s="112"/>
      <c r="B5" s="109"/>
      <c r="C5" s="24">
        <v>36.78</v>
      </c>
      <c r="D5" s="25">
        <v>1.8</v>
      </c>
      <c r="E5" s="31">
        <f>D5/(C5-C4)</f>
        <v>0.38793103448275856</v>
      </c>
    </row>
    <row r="6" spans="1:5" x14ac:dyDescent="0.3">
      <c r="A6" s="112"/>
      <c r="B6" s="109"/>
      <c r="C6" s="22">
        <v>50.1</v>
      </c>
      <c r="D6" s="23"/>
      <c r="E6" s="32"/>
    </row>
    <row r="7" spans="1:5" ht="15" thickBot="1" x14ac:dyDescent="0.35">
      <c r="A7" s="112"/>
      <c r="B7" s="109"/>
      <c r="C7" s="24">
        <v>54.7</v>
      </c>
      <c r="D7" s="20">
        <v>1.8</v>
      </c>
      <c r="E7" s="33">
        <f>D7/(C7-C6)</f>
        <v>0.39130434782608686</v>
      </c>
    </row>
    <row r="8" spans="1:5" ht="15" thickBot="1" x14ac:dyDescent="0.35">
      <c r="A8" s="113"/>
      <c r="B8" s="110"/>
      <c r="C8" s="34"/>
      <c r="D8" s="26" t="s">
        <v>44</v>
      </c>
      <c r="E8" s="27">
        <f>AVERAGE(E2:E7)</f>
        <v>0.39863401632517076</v>
      </c>
    </row>
    <row r="9" spans="1:5" x14ac:dyDescent="0.3">
      <c r="A9" s="111" t="s">
        <v>48</v>
      </c>
      <c r="B9" s="108" t="s">
        <v>51</v>
      </c>
      <c r="C9" s="29">
        <v>19.399999999999999</v>
      </c>
      <c r="D9" s="28"/>
      <c r="E9" s="30"/>
    </row>
    <row r="10" spans="1:5" x14ac:dyDescent="0.3">
      <c r="A10" s="112"/>
      <c r="B10" s="109"/>
      <c r="C10" s="24">
        <v>23.2</v>
      </c>
      <c r="D10" s="25">
        <v>1.8</v>
      </c>
      <c r="E10" s="31">
        <f>D10/(C10-C9)</f>
        <v>0.47368421052631571</v>
      </c>
    </row>
    <row r="11" spans="1:5" ht="15" customHeight="1" x14ac:dyDescent="0.3">
      <c r="A11" s="112"/>
      <c r="B11" s="109"/>
      <c r="C11" s="22">
        <v>36.07</v>
      </c>
      <c r="D11" s="23"/>
      <c r="E11" s="32"/>
    </row>
    <row r="12" spans="1:5" x14ac:dyDescent="0.3">
      <c r="A12" s="112"/>
      <c r="B12" s="109"/>
      <c r="C12" s="24">
        <v>40.4</v>
      </c>
      <c r="D12" s="25">
        <v>1.8</v>
      </c>
      <c r="E12" s="31">
        <f>D12/(C12-C11)</f>
        <v>0.41570438799076231</v>
      </c>
    </row>
    <row r="13" spans="1:5" x14ac:dyDescent="0.3">
      <c r="A13" s="112"/>
      <c r="B13" s="109"/>
      <c r="C13" s="22">
        <v>49.4</v>
      </c>
      <c r="D13" s="23"/>
      <c r="E13" s="32"/>
    </row>
    <row r="14" spans="1:5" ht="15" thickBot="1" x14ac:dyDescent="0.35">
      <c r="A14" s="112"/>
      <c r="B14" s="109"/>
      <c r="C14" s="24">
        <v>53.27</v>
      </c>
      <c r="D14" s="20">
        <v>1.8</v>
      </c>
      <c r="E14" s="31">
        <f>D14/(C14-C13)</f>
        <v>0.46511627906976688</v>
      </c>
    </row>
    <row r="15" spans="1:5" ht="15" thickBot="1" x14ac:dyDescent="0.35">
      <c r="A15" s="113"/>
      <c r="B15" s="110"/>
      <c r="C15" s="34"/>
      <c r="D15" s="26" t="s">
        <v>44</v>
      </c>
      <c r="E15" s="27">
        <f>AVERAGE(E9:E14)</f>
        <v>0.45150162586228165</v>
      </c>
    </row>
    <row r="16" spans="1:5" x14ac:dyDescent="0.3">
      <c r="A16" s="111" t="s">
        <v>49</v>
      </c>
      <c r="B16" s="108"/>
      <c r="C16" s="29"/>
      <c r="D16" s="28"/>
      <c r="E16" s="30"/>
    </row>
    <row r="17" spans="1:5" x14ac:dyDescent="0.3">
      <c r="A17" s="112"/>
      <c r="B17" s="109"/>
      <c r="C17" s="24"/>
      <c r="D17" s="25"/>
      <c r="E17" s="31" t="e">
        <f>D17/(C17-C16)</f>
        <v>#DIV/0!</v>
      </c>
    </row>
    <row r="18" spans="1:5" x14ac:dyDescent="0.3">
      <c r="A18" s="112"/>
      <c r="B18" s="109"/>
      <c r="C18" s="22"/>
      <c r="D18" s="23"/>
      <c r="E18" s="32"/>
    </row>
    <row r="19" spans="1:5" x14ac:dyDescent="0.3">
      <c r="A19" s="112"/>
      <c r="B19" s="109"/>
      <c r="C19" s="24"/>
      <c r="D19" s="25"/>
      <c r="E19" s="31" t="e">
        <f>D19/(C19-C18)</f>
        <v>#DIV/0!</v>
      </c>
    </row>
    <row r="20" spans="1:5" x14ac:dyDescent="0.3">
      <c r="A20" s="112"/>
      <c r="B20" s="109"/>
      <c r="C20" s="22"/>
      <c r="D20" s="23"/>
      <c r="E20" s="32"/>
    </row>
    <row r="21" spans="1:5" ht="15" thickBot="1" x14ac:dyDescent="0.35">
      <c r="A21" s="112"/>
      <c r="B21" s="109"/>
      <c r="C21" s="24"/>
      <c r="E21" s="31" t="e">
        <f>D21/(C21-C20)</f>
        <v>#DIV/0!</v>
      </c>
    </row>
    <row r="22" spans="1:5" ht="15" thickBot="1" x14ac:dyDescent="0.35">
      <c r="A22" s="113"/>
      <c r="B22" s="110"/>
      <c r="C22" s="34"/>
      <c r="D22" s="26" t="s">
        <v>44</v>
      </c>
      <c r="E22" s="27"/>
    </row>
  </sheetData>
  <mergeCells count="6">
    <mergeCell ref="B2:B8"/>
    <mergeCell ref="A2:A8"/>
    <mergeCell ref="A9:A15"/>
    <mergeCell ref="B9:B15"/>
    <mergeCell ref="A16:A22"/>
    <mergeCell ref="B16:B22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3FA67AA5C403844A97F8589EC40784B2" ma:contentTypeVersion="4" ma:contentTypeDescription="Create a new document." ma:contentTypeScope="" ma:versionID="56a2b8c7d604add5372309a193edba10">
  <xsd:schema xmlns:xsd="http://www.w3.org/2001/XMLSchema" xmlns:xs="http://www.w3.org/2001/XMLSchema" xmlns:p="http://schemas.microsoft.com/office/2006/metadata/properties" xmlns:ns3="7a04e9c1-25ce-4f86-8af5-cd5c4f8528e1" targetNamespace="http://schemas.microsoft.com/office/2006/metadata/properties" ma:root="true" ma:fieldsID="80146f63fea7d87f943651bff37bfd38" ns3:_="">
    <xsd:import namespace="7a04e9c1-25ce-4f86-8af5-cd5c4f8528e1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a04e9c1-25ce-4f86-8af5-cd5c4f8528e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DB66A8D6-0261-4367-AB78-EDB95F3B0D4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a04e9c1-25ce-4f86-8af5-cd5c4f8528e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C1D2BAA-1A2B-4F5A-8E1A-ED530150F2F9}">
  <ds:schemaRefs>
    <ds:schemaRef ds:uri="http://purl.org/dc/elements/1.1/"/>
    <ds:schemaRef ds:uri="http://schemas.microsoft.com/office/2006/metadata/properties"/>
    <ds:schemaRef ds:uri="http://schemas.microsoft.com/office/2006/documentManagement/types"/>
    <ds:schemaRef ds:uri="http://purl.org/dc/dcmitype/"/>
    <ds:schemaRef ds:uri="http://schemas.openxmlformats.org/package/2006/metadata/core-properties"/>
    <ds:schemaRef ds:uri="http://schemas.microsoft.com/office/infopath/2007/PartnerControls"/>
    <ds:schemaRef ds:uri="7a04e9c1-25ce-4f86-8af5-cd5c4f8528e1"/>
    <ds:schemaRef ds:uri="http://www.w3.org/XML/1998/namespace"/>
    <ds:schemaRef ds:uri="http://purl.org/dc/terms/"/>
  </ds:schemaRefs>
</ds:datastoreItem>
</file>

<file path=customXml/itemProps3.xml><?xml version="1.0" encoding="utf-8"?>
<ds:datastoreItem xmlns:ds="http://schemas.openxmlformats.org/officeDocument/2006/customXml" ds:itemID="{80D4CC5A-D26A-4D6A-8750-01C35318D6CD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Hönnunarforsendur</vt:lpstr>
      <vt:lpstr>Myndir</vt:lpstr>
      <vt:lpstr>Verkefnaskipulag</vt:lpstr>
      <vt:lpstr>Stærð og þyngd</vt:lpstr>
      <vt:lpstr>Skel (bátur)</vt:lpstr>
      <vt:lpstr>Vinnuskjal - Frosti</vt:lpstr>
      <vt:lpstr>Vatnsflæðis test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Frosti</dc:creator>
  <cp:keywords/>
  <dc:description/>
  <cp:lastModifiedBy>Frosti</cp:lastModifiedBy>
  <cp:revision/>
  <dcterms:created xsi:type="dcterms:W3CDTF">2023-03-22T14:49:58Z</dcterms:created>
  <dcterms:modified xsi:type="dcterms:W3CDTF">2023-05-13T00:45:40Z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0x0101003FA67AA5C403844A97F8589EC40784B2</vt:lpwstr>
  </property>
</Properties>
</file>